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len\IAI\Meetings\2021\1.5 Scenario\"/>
    </mc:Choice>
  </mc:AlternateContent>
  <xr:revisionPtr revIDLastSave="0" documentId="13_ncr:1_{002ADAF5-D2B4-4F90-BAFE-0D596282BBA6}" xr6:coauthVersionLast="47" xr6:coauthVersionMax="47" xr10:uidLastSave="{00000000-0000-0000-0000-000000000000}"/>
  <bookViews>
    <workbookView xWindow="-120" yWindow="-120" windowWidth="38640" windowHeight="21120" tabRatio="753" xr2:uid="{5606FAA3-A3B0-4914-9A8B-5D1C4AEBB2DB}"/>
  </bookViews>
  <sheets>
    <sheet name="1.5" sheetId="1" r:id="rId1"/>
    <sheet name="B2DS" sheetId="13" r:id="rId2"/>
    <sheet name="BAU" sheetId="17" r:id="rId3"/>
    <sheet name="Historical" sheetId="1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3" l="1"/>
  <c r="J19" i="13"/>
  <c r="I19" i="13"/>
  <c r="H19" i="13"/>
  <c r="D36" i="13"/>
  <c r="E36" i="13"/>
  <c r="F36" i="13"/>
  <c r="G36" i="13"/>
  <c r="C36" i="13"/>
  <c r="J19" i="1" l="1"/>
  <c r="I19" i="1"/>
  <c r="H19" i="1"/>
  <c r="Q48" i="18" l="1"/>
  <c r="P48" i="18"/>
  <c r="Q46" i="18"/>
  <c r="P44" i="18"/>
  <c r="M59" i="18"/>
  <c r="I59" i="18"/>
  <c r="M58" i="18"/>
  <c r="Q42" i="18"/>
  <c r="Q47" i="18"/>
  <c r="Q44" i="18"/>
  <c r="Q43" i="18"/>
  <c r="N60" i="18"/>
  <c r="N59" i="18"/>
  <c r="N58" i="18"/>
  <c r="L60" i="18"/>
  <c r="L59" i="18"/>
  <c r="L58" i="18"/>
  <c r="K60" i="18"/>
  <c r="K59" i="18"/>
  <c r="J60" i="18"/>
  <c r="J59" i="18"/>
  <c r="J58" i="18"/>
  <c r="H60" i="18"/>
  <c r="H59" i="18"/>
  <c r="H58" i="18"/>
  <c r="P31" i="18"/>
  <c r="F60" i="18"/>
  <c r="D60" i="18"/>
  <c r="C60" i="18"/>
  <c r="B60" i="18"/>
  <c r="O58" i="18"/>
  <c r="O60" i="18" l="1"/>
  <c r="Q60" i="18" s="1"/>
  <c r="E60" i="18"/>
  <c r="P30" i="18"/>
  <c r="P34" i="18"/>
  <c r="G60" i="18"/>
  <c r="P60" i="18" s="1"/>
  <c r="I35" i="18"/>
  <c r="I60" i="18"/>
  <c r="M60" i="18"/>
  <c r="I58" i="18"/>
  <c r="Q45" i="18"/>
  <c r="Q34" i="18"/>
  <c r="P46" i="18"/>
  <c r="P45" i="18"/>
  <c r="O59" i="18"/>
  <c r="Q30" i="18"/>
  <c r="P32" i="18"/>
  <c r="P42" i="18"/>
  <c r="Q33" i="18"/>
  <c r="Q31" i="18"/>
  <c r="P29" i="18"/>
  <c r="P33" i="18"/>
  <c r="P43" i="18"/>
  <c r="P47" i="18"/>
  <c r="H35" i="18"/>
  <c r="J35" i="18"/>
  <c r="L35" i="18"/>
  <c r="Q32" i="18"/>
  <c r="K35" i="18"/>
  <c r="M35" i="18"/>
  <c r="Q29" i="18"/>
  <c r="K58" i="18"/>
  <c r="N35" i="18"/>
  <c r="O35" i="18"/>
  <c r="K22" i="18"/>
  <c r="J22" i="18"/>
  <c r="H22" i="18"/>
  <c r="G22" i="18"/>
  <c r="F22" i="18"/>
  <c r="E22" i="18"/>
  <c r="C22" i="18"/>
  <c r="B22" i="18"/>
  <c r="Q21" i="18"/>
  <c r="Q19" i="18"/>
  <c r="L22" i="18" l="1"/>
  <c r="M22" i="18"/>
  <c r="N22" i="18"/>
  <c r="O22" i="18"/>
  <c r="Q22" i="18" s="1"/>
  <c r="Q18" i="18"/>
  <c r="Q20" i="18"/>
  <c r="D22" i="18"/>
  <c r="I22" i="18"/>
  <c r="J49" i="17"/>
  <c r="J48" i="17"/>
  <c r="J47" i="17"/>
  <c r="J46" i="17"/>
  <c r="J45" i="17"/>
  <c r="J44" i="17"/>
  <c r="J43" i="17"/>
  <c r="E59" i="18" l="1"/>
  <c r="D59" i="18"/>
  <c r="G58" i="18"/>
  <c r="C58" i="18"/>
  <c r="I49" i="17"/>
  <c r="H49" i="17"/>
  <c r="I48" i="17"/>
  <c r="H46" i="17"/>
  <c r="H45" i="17"/>
  <c r="I44" i="17"/>
  <c r="I43" i="17"/>
  <c r="J33" i="17"/>
  <c r="F60" i="17"/>
  <c r="E60" i="17"/>
  <c r="D60" i="17"/>
  <c r="C60" i="17"/>
  <c r="J32" i="17"/>
  <c r="H30" i="17"/>
  <c r="J21" i="17"/>
  <c r="H20" i="17"/>
  <c r="H33" i="17" l="1"/>
  <c r="I33" i="17"/>
  <c r="B61" i="17"/>
  <c r="C61" i="17" s="1"/>
  <c r="I45" i="17"/>
  <c r="I30" i="17"/>
  <c r="H44" i="17"/>
  <c r="B22" i="17"/>
  <c r="B60" i="17"/>
  <c r="H60" i="17" s="1"/>
  <c r="H21" i="17"/>
  <c r="I20" i="17"/>
  <c r="I46" i="17"/>
  <c r="I21" i="17"/>
  <c r="I18" i="17"/>
  <c r="D58" i="18"/>
  <c r="B35" i="18"/>
  <c r="Q35" i="18" s="1"/>
  <c r="F35" i="18"/>
  <c r="D35" i="18"/>
  <c r="E35" i="18"/>
  <c r="F59" i="18"/>
  <c r="E58" i="18"/>
  <c r="H47" i="17"/>
  <c r="H18" i="17"/>
  <c r="P19" i="18"/>
  <c r="J18" i="17"/>
  <c r="H43" i="17"/>
  <c r="P22" i="18"/>
  <c r="P21" i="18"/>
  <c r="I47" i="17"/>
  <c r="H48" i="17"/>
  <c r="P18" i="18"/>
  <c r="P20" i="18"/>
  <c r="B59" i="18"/>
  <c r="Q59" i="18" s="1"/>
  <c r="G59" i="18"/>
  <c r="P59" i="18" s="1"/>
  <c r="B58" i="18"/>
  <c r="Q58" i="18" s="1"/>
  <c r="F58" i="18"/>
  <c r="C59" i="18"/>
  <c r="C35" i="18"/>
  <c r="G35" i="18"/>
  <c r="G60" i="17"/>
  <c r="J30" i="17"/>
  <c r="H32" i="17"/>
  <c r="I32" i="17"/>
  <c r="B36" i="17"/>
  <c r="B59" i="17"/>
  <c r="J20" i="17"/>
  <c r="D61" i="17" l="1"/>
  <c r="C34" i="17"/>
  <c r="H34" i="17" s="1"/>
  <c r="B35" i="17"/>
  <c r="H61" i="17"/>
  <c r="J60" i="17"/>
  <c r="I60" i="17"/>
  <c r="P35" i="18"/>
  <c r="P58" i="18"/>
  <c r="E61" i="17" l="1"/>
  <c r="D34" i="17"/>
  <c r="F61" i="17" l="1"/>
  <c r="E34" i="17"/>
  <c r="I34" i="17" s="1"/>
  <c r="I61" i="17"/>
  <c r="G61" i="17" l="1"/>
  <c r="F34" i="17"/>
  <c r="I31" i="13"/>
  <c r="H31" i="13"/>
  <c r="J31" i="13"/>
  <c r="G34" i="17" l="1"/>
  <c r="J34" i="17" s="1"/>
  <c r="J61" i="17"/>
  <c r="J32" i="13" l="1"/>
  <c r="H32" i="13"/>
  <c r="I32" i="13"/>
  <c r="H32" i="1" l="1"/>
  <c r="H31" i="1" l="1"/>
  <c r="I32" i="1" l="1"/>
  <c r="I31" i="1" l="1"/>
  <c r="J32" i="1" l="1"/>
  <c r="J31" i="1"/>
  <c r="F61" i="13" l="1"/>
  <c r="F60" i="13"/>
  <c r="D61" i="13"/>
  <c r="D60" i="13"/>
  <c r="D61" i="1"/>
  <c r="D36" i="1" l="1"/>
  <c r="F36" i="1"/>
  <c r="F61" i="1"/>
  <c r="F59" i="1"/>
  <c r="D59" i="13"/>
  <c r="F59" i="13"/>
  <c r="F23" i="1"/>
  <c r="D59" i="1"/>
  <c r="D23" i="1"/>
  <c r="D60" i="1"/>
  <c r="F60" i="1"/>
  <c r="H21" i="13" l="1"/>
  <c r="J49" i="13"/>
  <c r="J48" i="13"/>
  <c r="J47" i="13"/>
  <c r="J46" i="13"/>
  <c r="J45" i="13"/>
  <c r="J44" i="13"/>
  <c r="I44" i="13"/>
  <c r="H43" i="13"/>
  <c r="J30" i="13" l="1"/>
  <c r="J35" i="13"/>
  <c r="B61" i="13"/>
  <c r="C61" i="13"/>
  <c r="H61" i="13" s="1"/>
  <c r="E61" i="13"/>
  <c r="I61" i="13" s="1"/>
  <c r="B36" i="13"/>
  <c r="J33" i="13"/>
  <c r="J34" i="13"/>
  <c r="E59" i="13"/>
  <c r="C59" i="13"/>
  <c r="E60" i="13"/>
  <c r="I60" i="13" s="1"/>
  <c r="I30" i="13"/>
  <c r="H20" i="13"/>
  <c r="C60" i="13"/>
  <c r="J18" i="13"/>
  <c r="I34" i="13"/>
  <c r="I45" i="13"/>
  <c r="I46" i="13"/>
  <c r="I48" i="13"/>
  <c r="I49" i="13"/>
  <c r="J20" i="13"/>
  <c r="H22" i="13"/>
  <c r="J21" i="13"/>
  <c r="B23" i="13"/>
  <c r="J23" i="13" s="1"/>
  <c r="I21" i="13"/>
  <c r="B59" i="13"/>
  <c r="I33" i="13"/>
  <c r="I35" i="13"/>
  <c r="H44" i="13"/>
  <c r="H35" i="13"/>
  <c r="I18" i="13"/>
  <c r="H34" i="13"/>
  <c r="H45" i="13"/>
  <c r="H49" i="13"/>
  <c r="J22" i="13"/>
  <c r="H46" i="13"/>
  <c r="I47" i="13"/>
  <c r="J43" i="13"/>
  <c r="H33" i="13"/>
  <c r="H47" i="13"/>
  <c r="I43" i="13"/>
  <c r="H18" i="13"/>
  <c r="I20" i="13"/>
  <c r="H48" i="13"/>
  <c r="G60" i="13"/>
  <c r="I22" i="13"/>
  <c r="B60" i="13"/>
  <c r="H30" i="13"/>
  <c r="I59" i="13" l="1"/>
  <c r="J61" i="13"/>
  <c r="H60" i="13"/>
  <c r="H59" i="13"/>
  <c r="H23" i="13"/>
  <c r="I23" i="13"/>
  <c r="H36" i="13"/>
  <c r="J60" i="13"/>
  <c r="I36" i="13"/>
  <c r="G59" i="13" l="1"/>
  <c r="J59" i="13" s="1"/>
  <c r="J36" i="13"/>
  <c r="B36" i="1" l="1"/>
  <c r="J49" i="1"/>
  <c r="J48" i="1"/>
  <c r="J46" i="1"/>
  <c r="I46" i="1"/>
  <c r="J45" i="1"/>
  <c r="J47" i="1" l="1"/>
  <c r="J43" i="1"/>
  <c r="J44" i="1"/>
  <c r="B61" i="1"/>
  <c r="H43" i="1"/>
  <c r="H45" i="1"/>
  <c r="B59" i="1"/>
  <c r="B60" i="1"/>
  <c r="I43" i="1"/>
  <c r="H46" i="1"/>
  <c r="I47" i="1"/>
  <c r="I49" i="1"/>
  <c r="I44" i="1"/>
  <c r="I45" i="1"/>
  <c r="I48" i="1"/>
  <c r="H44" i="1"/>
  <c r="H48" i="1"/>
  <c r="H49" i="1"/>
  <c r="H47" i="1"/>
  <c r="B23" i="1"/>
  <c r="H34" i="1" l="1"/>
  <c r="H35" i="1" l="1"/>
  <c r="C61" i="1"/>
  <c r="H61" i="1" s="1"/>
  <c r="H22" i="1"/>
  <c r="H21" i="1"/>
  <c r="C60" i="1"/>
  <c r="H60" i="1" s="1"/>
  <c r="H33" i="1"/>
  <c r="I34" i="1" l="1"/>
  <c r="E60" i="1"/>
  <c r="I60" i="1" s="1"/>
  <c r="H18" i="1"/>
  <c r="I35" i="1" l="1"/>
  <c r="E61" i="1"/>
  <c r="I61" i="1" s="1"/>
  <c r="I33" i="1"/>
  <c r="I18" i="1"/>
  <c r="J34" i="1" l="1"/>
  <c r="G60" i="1"/>
  <c r="J60" i="1" s="1"/>
  <c r="J35" i="1" l="1"/>
  <c r="G61" i="1"/>
  <c r="J61" i="1" s="1"/>
  <c r="I22" i="1"/>
  <c r="J33" i="1"/>
  <c r="I21" i="1"/>
  <c r="C36" i="1"/>
  <c r="H20" i="1" l="1"/>
  <c r="C23" i="1"/>
  <c r="H23" i="1" s="1"/>
  <c r="C59" i="1"/>
  <c r="H59" i="1" s="1"/>
  <c r="H30" i="1"/>
  <c r="H36" i="1"/>
  <c r="J18" i="1"/>
  <c r="J21" i="1" l="1"/>
  <c r="J22" i="1"/>
  <c r="E36" i="1" l="1"/>
  <c r="E59" i="1" l="1"/>
  <c r="I59" i="1" s="1"/>
  <c r="I36" i="1"/>
  <c r="I20" i="1"/>
  <c r="E23" i="1"/>
  <c r="I23" i="1" s="1"/>
  <c r="I30" i="1"/>
  <c r="G59" i="1" l="1"/>
  <c r="J59" i="1" s="1"/>
  <c r="J30" i="1"/>
  <c r="G36" i="1"/>
  <c r="J20" i="1"/>
  <c r="G23" i="1"/>
  <c r="J23" i="1" s="1"/>
  <c r="J36" i="1"/>
  <c r="I31" i="17" l="1"/>
  <c r="H31" i="17"/>
  <c r="I19" i="17" l="1"/>
  <c r="H19" i="17"/>
  <c r="J19" i="17"/>
  <c r="C59" i="17" l="1"/>
  <c r="H29" i="17"/>
  <c r="C36" i="17"/>
  <c r="H36" i="17" s="1"/>
  <c r="E59" i="17"/>
  <c r="E36" i="17"/>
  <c r="I36" i="17" s="1"/>
  <c r="I29" i="17"/>
  <c r="J31" i="17"/>
  <c r="F59" i="17"/>
  <c r="F36" i="17"/>
  <c r="D36" i="17"/>
  <c r="D59" i="17"/>
  <c r="J29" i="17"/>
  <c r="C35" i="17"/>
  <c r="D35" i="17" l="1"/>
  <c r="F35" i="17"/>
  <c r="H22" i="17"/>
  <c r="H59" i="17"/>
  <c r="I59" i="17"/>
  <c r="G59" i="17"/>
  <c r="G36" i="17"/>
  <c r="J36" i="17" s="1"/>
  <c r="G35" i="17"/>
  <c r="E35" i="17"/>
  <c r="I22" i="17" l="1"/>
  <c r="J59" i="17"/>
  <c r="J22" i="17"/>
</calcChain>
</file>

<file path=xl/sharedStrings.xml><?xml version="1.0" encoding="utf-8"?>
<sst xmlns="http://schemas.openxmlformats.org/spreadsheetml/2006/main" count="197" uniqueCount="60">
  <si>
    <t>Aluminium in Other Sectors + Transport</t>
  </si>
  <si>
    <t>Electricity</t>
  </si>
  <si>
    <t>PFC</t>
  </si>
  <si>
    <t>Aluminium Industry</t>
  </si>
  <si>
    <t>2018-2030</t>
  </si>
  <si>
    <t>2018-2050</t>
  </si>
  <si>
    <t>2018-2040</t>
  </si>
  <si>
    <t>Aluminium Sector</t>
  </si>
  <si>
    <t>Aluminium (Mt)</t>
  </si>
  <si>
    <t>Primary Aluminium</t>
  </si>
  <si>
    <t>Recycled Aluminium</t>
  </si>
  <si>
    <t>New Scrap/Manufacturing Scrap</t>
  </si>
  <si>
    <t>Old Scrap/Post-Consumer Scrap</t>
  </si>
  <si>
    <t>Internal Scrap/Fabrication Scrap</t>
  </si>
  <si>
    <t>Semis Shipments</t>
  </si>
  <si>
    <t>Final Product Shipments</t>
  </si>
  <si>
    <t>New Scrap + Internal Scrap = Pre-Consumer Scrap</t>
  </si>
  <si>
    <t>Recycled Aluminium = Includes Alloying Elements and Metal Losses</t>
  </si>
  <si>
    <t xml:space="preserve">Primary Aluminium = Tapped from Electrolytic Cells or Pots </t>
  </si>
  <si>
    <r>
      <t>CO</t>
    </r>
    <r>
      <rPr>
        <vertAlign val="sub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>e emissions (Mt)</t>
    </r>
  </si>
  <si>
    <r>
      <t>CO</t>
    </r>
    <r>
      <rPr>
        <vertAlign val="sub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>e emissions intensity (tonnes per tonne)</t>
    </r>
  </si>
  <si>
    <t>Table 3:B2DS Production</t>
  </si>
  <si>
    <t>Table 1: B2DS GHG Budget Aluminium Sector</t>
  </si>
  <si>
    <t>Table 2: B2DS Budget Aluminium Sector by Process</t>
  </si>
  <si>
    <t>Semis Process</t>
  </si>
  <si>
    <t>IEA Data</t>
  </si>
  <si>
    <t>Calculated based on IEA</t>
  </si>
  <si>
    <t>B2DS for the Aluminium Sector</t>
  </si>
  <si>
    <t>Refining</t>
  </si>
  <si>
    <t>Electrolysis</t>
  </si>
  <si>
    <t>Mine to Use</t>
  </si>
  <si>
    <t>Table 1: 1.5 GHG Budget Aluminium Sector</t>
  </si>
  <si>
    <t>Table 2: 1.5 Budget Aluminium Sector by Process</t>
  </si>
  <si>
    <t>Table 3: 1.5 Production</t>
  </si>
  <si>
    <r>
      <t>1.5</t>
    </r>
    <r>
      <rPr>
        <b/>
        <sz val="14"/>
        <color rgb="FF47A5AE"/>
        <rFont val="Calibri"/>
        <family val="2"/>
      </rPr>
      <t xml:space="preserve">° </t>
    </r>
    <r>
      <rPr>
        <b/>
        <sz val="14"/>
        <color rgb="FF47A5AE"/>
        <rFont val="Calibri"/>
        <family val="2"/>
        <scheme val="minor"/>
      </rPr>
      <t>Scenario for the Aluminium Sector</t>
    </r>
  </si>
  <si>
    <t>Historical Data for the Aluminium Sector</t>
  </si>
  <si>
    <t>IEA Definition</t>
  </si>
  <si>
    <t>2005-2010</t>
  </si>
  <si>
    <t>2018-2018</t>
  </si>
  <si>
    <r>
      <t>CO</t>
    </r>
    <r>
      <rPr>
        <vertAlign val="subscript"/>
        <sz val="11"/>
        <color theme="2" tint="-0.499984740745262"/>
        <rFont val="Calibri"/>
        <family val="2"/>
        <scheme val="minor"/>
      </rPr>
      <t>2</t>
    </r>
    <r>
      <rPr>
        <sz val="11"/>
        <color theme="2" tint="-0.499984740745262"/>
        <rFont val="Calibri"/>
        <family val="2"/>
        <scheme val="minor"/>
      </rPr>
      <t>e emissions (Mt)</t>
    </r>
  </si>
  <si>
    <r>
      <t>CO</t>
    </r>
    <r>
      <rPr>
        <vertAlign val="subscript"/>
        <sz val="11"/>
        <color theme="2" tint="-0.499984740745262"/>
        <rFont val="Calibri"/>
        <family val="2"/>
        <scheme val="minor"/>
      </rPr>
      <t>2</t>
    </r>
    <r>
      <rPr>
        <sz val="11"/>
        <color theme="2" tint="-0.499984740745262"/>
        <rFont val="Calibri"/>
        <family val="2"/>
        <scheme val="minor"/>
      </rPr>
      <t>e emissions intensity (tonnes per tonne)</t>
    </r>
  </si>
  <si>
    <t>2005-2018</t>
  </si>
  <si>
    <t>Table 4: 1.5 Intensity Data (Process Emissions)</t>
  </si>
  <si>
    <t>Table 4: B2DS Intensity Data (Process Emissions)</t>
  </si>
  <si>
    <t>Recycled Aluminium (Gate to Gate)</t>
  </si>
  <si>
    <t>Including collection and processing</t>
  </si>
  <si>
    <t>Table 1: GHG Emissions Aluminium Sector</t>
  </si>
  <si>
    <t>Table 2: GHG Emissions Aluminium Sector by Process</t>
  </si>
  <si>
    <t>Table 3:Production</t>
  </si>
  <si>
    <t>Table 4: GHG Intensity Data (Process Emissions)</t>
  </si>
  <si>
    <t>Table 1: BAU GHG Budget Aluminium Sector</t>
  </si>
  <si>
    <t>Table 2: BAU Budget Aluminium Sector by Process</t>
  </si>
  <si>
    <t>Table 3:BAU Production</t>
  </si>
  <si>
    <t>Table 4: BAU Intensity Data (Process Emissions)</t>
  </si>
  <si>
    <t>Business as Usual (BAU) Scenario for the Aluminium Sector</t>
  </si>
  <si>
    <t>Semis Process (Gate to Gate)</t>
  </si>
  <si>
    <t>Error</t>
  </si>
  <si>
    <t>Electricity (Electrolysis)</t>
  </si>
  <si>
    <t>Electricity (Other)</t>
  </si>
  <si>
    <t>Mine to electricity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</si>
</sst>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0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vertAlign val="subscript"/>
      <sz val="11"/>
      <color theme="1" tint="0.34998626667073579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47A5AE"/>
      <name val="Calibri"/>
      <family val="2"/>
      <scheme val="minor"/>
    </font>
    <font>
      <b/>
      <sz val="14"/>
      <color rgb="FF47A5AE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vertAlign val="subscript"/>
      <sz val="11"/>
      <color theme="2" tint="-0.499984740745262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theme="2"/>
      </right>
      <top style="medium">
        <color theme="0" tint="-0.49998474074526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0" tint="-0.499984740745262"/>
      </top>
      <bottom style="medium">
        <color theme="2"/>
      </bottom>
      <diagonal/>
    </border>
    <border>
      <left style="medium">
        <color theme="2"/>
      </left>
      <right/>
      <top style="medium">
        <color theme="0" tint="-0.499984740745262"/>
      </top>
      <bottom style="medium">
        <color theme="2"/>
      </bottom>
      <diagonal/>
    </border>
    <border>
      <left style="medium">
        <color theme="2"/>
      </left>
      <right/>
      <top style="medium">
        <color theme="0" tint="-0.499984740745262"/>
      </top>
      <bottom/>
      <diagonal/>
    </border>
    <border>
      <left/>
      <right style="medium">
        <color theme="2"/>
      </right>
      <top style="medium">
        <color theme="0" tint="-0.49998474074526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0" tint="-0.49998474074526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0" tint="-0.499984740745262"/>
      </bottom>
      <diagonal/>
    </border>
    <border>
      <left style="medium">
        <color theme="2"/>
      </left>
      <right/>
      <top style="medium">
        <color theme="2"/>
      </top>
      <bottom style="medium">
        <color theme="0" tint="-0.499984740745262"/>
      </bottom>
      <diagonal/>
    </border>
    <border>
      <left style="medium">
        <color theme="2"/>
      </left>
      <right/>
      <top/>
      <bottom style="medium">
        <color theme="0" tint="-0.499984740745262"/>
      </bottom>
      <diagonal/>
    </border>
    <border>
      <left/>
      <right style="medium">
        <color theme="2"/>
      </right>
      <top/>
      <bottom style="medium">
        <color theme="0" tint="-0.499984740745262"/>
      </bottom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/>
      <top style="medium">
        <color theme="2"/>
      </top>
      <bottom/>
      <diagonal/>
    </border>
    <border>
      <left/>
      <right style="medium">
        <color theme="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2"/>
      </left>
      <right style="medium">
        <color theme="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2"/>
      </left>
      <right/>
      <top/>
      <bottom/>
      <diagonal/>
    </border>
    <border>
      <left/>
      <right/>
      <top style="medium">
        <color theme="2"/>
      </top>
      <bottom/>
      <diagonal/>
    </border>
    <border>
      <left/>
      <right/>
      <top style="medium">
        <color theme="0" tint="-0.499984740745262"/>
      </top>
      <bottom style="medium">
        <color theme="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/>
      <bottom style="medium">
        <color theme="0" tint="-0.499984740745262"/>
      </bottom>
      <diagonal/>
    </border>
    <border>
      <left style="medium">
        <color theme="2"/>
      </left>
      <right style="medium">
        <color theme="2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6" xfId="0" applyFont="1" applyBorder="1"/>
    <xf numFmtId="0" fontId="0" fillId="0" borderId="6" xfId="0" applyBorder="1"/>
    <xf numFmtId="0" fontId="4" fillId="0" borderId="0" xfId="0" applyFont="1"/>
    <xf numFmtId="0" fontId="4" fillId="0" borderId="6" xfId="0" applyFont="1" applyBorder="1"/>
    <xf numFmtId="0" fontId="4" fillId="2" borderId="1" xfId="3" applyFont="1" applyFill="1" applyBorder="1" applyAlignment="1">
      <alignment vertical="center"/>
    </xf>
    <xf numFmtId="0" fontId="4" fillId="2" borderId="7" xfId="3" applyFont="1" applyFill="1" applyBorder="1" applyAlignment="1">
      <alignment vertical="center"/>
    </xf>
    <xf numFmtId="0" fontId="4" fillId="2" borderId="6" xfId="0" applyFont="1" applyFill="1" applyBorder="1" applyAlignment="1">
      <alignment horizontal="left"/>
    </xf>
    <xf numFmtId="9" fontId="4" fillId="0" borderId="14" xfId="2" applyFont="1" applyBorder="1" applyAlignment="1">
      <alignment horizontal="right"/>
    </xf>
    <xf numFmtId="9" fontId="4" fillId="0" borderId="16" xfId="2" applyFont="1" applyBorder="1" applyAlignment="1">
      <alignment horizontal="right"/>
    </xf>
    <xf numFmtId="0" fontId="4" fillId="0" borderId="0" xfId="0" applyFont="1" applyAlignment="1">
      <alignment horizontal="right"/>
    </xf>
    <xf numFmtId="164" fontId="4" fillId="0" borderId="6" xfId="1" applyNumberFormat="1" applyFont="1" applyFill="1" applyBorder="1" applyAlignment="1">
      <alignment horizontal="right"/>
    </xf>
    <xf numFmtId="164" fontId="4" fillId="0" borderId="15" xfId="1" applyNumberFormat="1" applyFont="1" applyFill="1" applyBorder="1" applyAlignment="1">
      <alignment horizontal="right"/>
    </xf>
    <xf numFmtId="9" fontId="4" fillId="0" borderId="0" xfId="2" applyFont="1" applyBorder="1" applyAlignment="1">
      <alignment horizontal="right"/>
    </xf>
    <xf numFmtId="9" fontId="4" fillId="0" borderId="22" xfId="2" applyFont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164" fontId="4" fillId="0" borderId="12" xfId="1" applyNumberFormat="1" applyFont="1" applyFill="1" applyBorder="1" applyAlignment="1"/>
    <xf numFmtId="164" fontId="4" fillId="0" borderId="13" xfId="1" applyNumberFormat="1" applyFont="1" applyFill="1" applyBorder="1" applyAlignment="1"/>
    <xf numFmtId="1" fontId="4" fillId="0" borderId="8" xfId="3" applyNumberFormat="1" applyFont="1" applyBorder="1" applyAlignment="1">
      <alignment horizontal="right" vertical="center"/>
    </xf>
    <xf numFmtId="1" fontId="4" fillId="0" borderId="9" xfId="3" applyNumberFormat="1" applyFont="1" applyBorder="1" applyAlignment="1">
      <alignment horizontal="right" vertical="center"/>
    </xf>
    <xf numFmtId="164" fontId="4" fillId="0" borderId="0" xfId="1" applyNumberFormat="1" applyFont="1" applyFill="1" applyBorder="1"/>
    <xf numFmtId="0" fontId="4" fillId="0" borderId="1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12" xfId="0" applyFont="1" applyBorder="1"/>
    <xf numFmtId="9" fontId="4" fillId="0" borderId="13" xfId="2" applyFont="1" applyFill="1" applyBorder="1" applyAlignment="1">
      <alignment horizontal="right"/>
    </xf>
    <xf numFmtId="9" fontId="4" fillId="0" borderId="14" xfId="2" applyFont="1" applyFill="1" applyBorder="1" applyAlignment="1">
      <alignment horizontal="right"/>
    </xf>
    <xf numFmtId="9" fontId="4" fillId="0" borderId="9" xfId="2" applyFont="1" applyFill="1" applyBorder="1" applyAlignment="1">
      <alignment horizontal="right"/>
    </xf>
    <xf numFmtId="9" fontId="4" fillId="0" borderId="8" xfId="2" applyFont="1" applyFill="1" applyBorder="1" applyAlignment="1">
      <alignment horizontal="right"/>
    </xf>
    <xf numFmtId="3" fontId="4" fillId="0" borderId="12" xfId="1" applyNumberFormat="1" applyFont="1" applyFill="1" applyBorder="1" applyAlignment="1"/>
    <xf numFmtId="3" fontId="4" fillId="0" borderId="6" xfId="1" applyNumberFormat="1" applyFont="1" applyFill="1" applyBorder="1" applyAlignment="1"/>
    <xf numFmtId="0" fontId="4" fillId="0" borderId="6" xfId="0" applyFont="1" applyBorder="1" applyAlignment="1">
      <alignment horizontal="lef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3" fontId="4" fillId="0" borderId="21" xfId="0" applyNumberFormat="1" applyFont="1" applyBorder="1" applyAlignment="1">
      <alignment horizontal="right"/>
    </xf>
    <xf numFmtId="164" fontId="4" fillId="0" borderId="6" xfId="1" applyNumberFormat="1" applyFont="1" applyFill="1" applyBorder="1" applyAlignment="1"/>
    <xf numFmtId="0" fontId="0" fillId="0" borderId="15" xfId="0" applyBorder="1"/>
    <xf numFmtId="0" fontId="0" fillId="0" borderId="16" xfId="0" applyBorder="1"/>
    <xf numFmtId="0" fontId="7" fillId="0" borderId="0" xfId="0" applyFont="1" applyAlignment="1">
      <alignment vertical="center"/>
    </xf>
    <xf numFmtId="9" fontId="4" fillId="0" borderId="16" xfId="2" applyFont="1" applyFill="1" applyBorder="1" applyAlignment="1">
      <alignment horizontal="right"/>
    </xf>
    <xf numFmtId="0" fontId="4" fillId="0" borderId="8" xfId="0" applyFont="1" applyBorder="1" applyAlignment="1">
      <alignment horizontal="left"/>
    </xf>
    <xf numFmtId="9" fontId="4" fillId="0" borderId="0" xfId="2" applyFont="1" applyFill="1" applyBorder="1" applyAlignment="1">
      <alignment horizontal="right"/>
    </xf>
    <xf numFmtId="9" fontId="4" fillId="0" borderId="22" xfId="2" applyFont="1" applyFill="1" applyBorder="1" applyAlignment="1">
      <alignment horizontal="right"/>
    </xf>
    <xf numFmtId="164" fontId="4" fillId="0" borderId="6" xfId="1" applyNumberFormat="1" applyFont="1" applyFill="1" applyBorder="1"/>
    <xf numFmtId="0" fontId="4" fillId="0" borderId="21" xfId="0" applyFont="1" applyBorder="1" applyAlignment="1">
      <alignment horizontal="left"/>
    </xf>
    <xf numFmtId="164" fontId="4" fillId="0" borderId="21" xfId="1" applyNumberFormat="1" applyFont="1" applyFill="1" applyBorder="1" applyAlignment="1">
      <alignment horizontal="right"/>
    </xf>
    <xf numFmtId="164" fontId="4" fillId="0" borderId="10" xfId="1" applyNumberFormat="1" applyFont="1" applyFill="1" applyBorder="1" applyAlignment="1">
      <alignment horizontal="right"/>
    </xf>
    <xf numFmtId="0" fontId="4" fillId="0" borderId="13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17" xfId="0" applyFont="1" applyBorder="1"/>
    <xf numFmtId="164" fontId="4" fillId="0" borderId="18" xfId="1" applyNumberFormat="1" applyFont="1" applyFill="1" applyBorder="1" applyAlignment="1">
      <alignment horizontal="right"/>
    </xf>
    <xf numFmtId="9" fontId="4" fillId="0" borderId="19" xfId="2" applyFont="1" applyFill="1" applyBorder="1" applyAlignment="1">
      <alignment horizontal="right"/>
    </xf>
    <xf numFmtId="9" fontId="4" fillId="0" borderId="20" xfId="2" applyFont="1" applyFill="1" applyBorder="1" applyAlignment="1">
      <alignment horizontal="right"/>
    </xf>
    <xf numFmtId="9" fontId="4" fillId="0" borderId="18" xfId="2" applyFont="1" applyFill="1" applyBorder="1" applyAlignment="1">
      <alignment horizontal="right"/>
    </xf>
    <xf numFmtId="0" fontId="4" fillId="0" borderId="18" xfId="0" applyFont="1" applyBorder="1"/>
    <xf numFmtId="3" fontId="4" fillId="0" borderId="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12" xfId="4" applyNumberFormat="1" applyFont="1" applyFill="1" applyBorder="1" applyAlignment="1"/>
    <xf numFmtId="3" fontId="4" fillId="0" borderId="6" xfId="4" applyNumberFormat="1" applyFont="1" applyFill="1" applyBorder="1" applyAlignment="1"/>
    <xf numFmtId="167" fontId="4" fillId="0" borderId="0" xfId="0" applyNumberFormat="1" applyFont="1" applyAlignment="1">
      <alignment horizontal="right"/>
    </xf>
    <xf numFmtId="0" fontId="10" fillId="2" borderId="17" xfId="0" applyFont="1" applyFill="1" applyBorder="1"/>
    <xf numFmtId="164" fontId="10" fillId="0" borderId="18" xfId="1" applyNumberFormat="1" applyFont="1" applyFill="1" applyBorder="1" applyAlignment="1">
      <alignment horizontal="right"/>
    </xf>
    <xf numFmtId="9" fontId="10" fillId="0" borderId="19" xfId="2" applyFont="1" applyBorder="1" applyAlignment="1">
      <alignment horizontal="right"/>
    </xf>
    <xf numFmtId="9" fontId="10" fillId="0" borderId="20" xfId="2" applyFont="1" applyBorder="1" applyAlignment="1">
      <alignment horizontal="right"/>
    </xf>
    <xf numFmtId="9" fontId="10" fillId="0" borderId="18" xfId="2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3" applyFont="1" applyBorder="1" applyAlignment="1">
      <alignment vertical="center"/>
    </xf>
    <xf numFmtId="0" fontId="10" fillId="0" borderId="7" xfId="3" applyFont="1" applyBorder="1" applyAlignment="1">
      <alignment vertical="center"/>
    </xf>
    <xf numFmtId="1" fontId="10" fillId="0" borderId="8" xfId="3" applyNumberFormat="1" applyFont="1" applyBorder="1" applyAlignment="1">
      <alignment horizontal="right" vertical="center"/>
    </xf>
    <xf numFmtId="1" fontId="10" fillId="0" borderId="9" xfId="3" applyNumberFormat="1" applyFont="1" applyBorder="1" applyAlignment="1">
      <alignment horizontal="right" vertical="center"/>
    </xf>
    <xf numFmtId="0" fontId="10" fillId="0" borderId="12" xfId="0" applyFont="1" applyBorder="1"/>
    <xf numFmtId="3" fontId="10" fillId="0" borderId="12" xfId="1" applyNumberFormat="1" applyFont="1" applyFill="1" applyBorder="1" applyAlignment="1"/>
    <xf numFmtId="9" fontId="10" fillId="0" borderId="14" xfId="2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9" fontId="10" fillId="0" borderId="14" xfId="2" applyFont="1" applyFill="1" applyBorder="1" applyAlignment="1">
      <alignment horizontal="right"/>
    </xf>
    <xf numFmtId="0" fontId="10" fillId="0" borderId="6" xfId="0" applyFont="1" applyBorder="1"/>
    <xf numFmtId="3" fontId="10" fillId="0" borderId="6" xfId="1" applyNumberFormat="1" applyFont="1" applyFill="1" applyBorder="1" applyAlignment="1"/>
    <xf numFmtId="0" fontId="10" fillId="0" borderId="6" xfId="0" applyFont="1" applyBorder="1" applyAlignment="1">
      <alignment horizontal="lef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3" fontId="10" fillId="0" borderId="21" xfId="0" applyNumberFormat="1" applyFont="1" applyBorder="1" applyAlignment="1">
      <alignment horizontal="right"/>
    </xf>
    <xf numFmtId="9" fontId="10" fillId="0" borderId="16" xfId="2" applyFont="1" applyBorder="1" applyAlignment="1">
      <alignment horizontal="right"/>
    </xf>
    <xf numFmtId="0" fontId="10" fillId="0" borderId="18" xfId="0" applyFont="1" applyBorder="1"/>
    <xf numFmtId="3" fontId="10" fillId="0" borderId="19" xfId="0" applyNumberFormat="1" applyFont="1" applyBorder="1" applyAlignment="1">
      <alignment horizontal="right"/>
    </xf>
    <xf numFmtId="0" fontId="10" fillId="2" borderId="1" xfId="3" applyFont="1" applyFill="1" applyBorder="1" applyAlignment="1">
      <alignment vertical="center"/>
    </xf>
    <xf numFmtId="0" fontId="10" fillId="2" borderId="7" xfId="3" applyFont="1" applyFill="1" applyBorder="1" applyAlignment="1">
      <alignment vertical="center"/>
    </xf>
    <xf numFmtId="0" fontId="10" fillId="2" borderId="12" xfId="0" applyFont="1" applyFill="1" applyBorder="1"/>
    <xf numFmtId="164" fontId="10" fillId="2" borderId="12" xfId="1" applyNumberFormat="1" applyFont="1" applyFill="1" applyBorder="1" applyAlignment="1"/>
    <xf numFmtId="9" fontId="10" fillId="0" borderId="13" xfId="2" applyFont="1" applyBorder="1" applyAlignment="1">
      <alignment horizontal="right"/>
    </xf>
    <xf numFmtId="0" fontId="10" fillId="2" borderId="6" xfId="0" applyFont="1" applyFill="1" applyBorder="1"/>
    <xf numFmtId="164" fontId="10" fillId="2" borderId="6" xfId="1" applyNumberFormat="1" applyFont="1" applyFill="1" applyBorder="1" applyAlignment="1"/>
    <xf numFmtId="0" fontId="10" fillId="0" borderId="6" xfId="0" applyFont="1" applyBorder="1" applyAlignment="1">
      <alignment horizontal="right"/>
    </xf>
    <xf numFmtId="164" fontId="10" fillId="0" borderId="6" xfId="1" applyNumberFormat="1" applyFont="1" applyFill="1" applyBorder="1" applyAlignment="1"/>
    <xf numFmtId="9" fontId="10" fillId="0" borderId="13" xfId="2" applyFont="1" applyFill="1" applyBorder="1" applyAlignment="1">
      <alignment horizontal="right"/>
    </xf>
    <xf numFmtId="164" fontId="10" fillId="0" borderId="15" xfId="1" applyNumberFormat="1" applyFont="1" applyFill="1" applyBorder="1" applyAlignment="1"/>
    <xf numFmtId="164" fontId="10" fillId="0" borderId="6" xfId="1" applyNumberFormat="1" applyFont="1" applyBorder="1"/>
    <xf numFmtId="164" fontId="10" fillId="0" borderId="6" xfId="1" applyNumberFormat="1" applyFont="1" applyBorder="1" applyAlignment="1">
      <alignment horizontal="right"/>
    </xf>
    <xf numFmtId="0" fontId="10" fillId="0" borderId="21" xfId="0" applyFont="1" applyBorder="1" applyAlignment="1">
      <alignment horizontal="left"/>
    </xf>
    <xf numFmtId="164" fontId="10" fillId="0" borderId="21" xfId="1" applyNumberFormat="1" applyFont="1" applyBorder="1" applyAlignment="1">
      <alignment horizontal="right"/>
    </xf>
    <xf numFmtId="164" fontId="10" fillId="0" borderId="10" xfId="1" applyNumberFormat="1" applyFont="1" applyBorder="1" applyAlignment="1">
      <alignment horizontal="right"/>
    </xf>
    <xf numFmtId="9" fontId="10" fillId="0" borderId="9" xfId="2" applyFont="1" applyBorder="1" applyAlignment="1">
      <alignment horizontal="right"/>
    </xf>
    <xf numFmtId="9" fontId="10" fillId="0" borderId="8" xfId="2" applyFont="1" applyBorder="1" applyAlignment="1">
      <alignment horizontal="right"/>
    </xf>
    <xf numFmtId="164" fontId="10" fillId="0" borderId="12" xfId="1" applyNumberFormat="1" applyFont="1" applyFill="1" applyBorder="1" applyAlignment="1"/>
    <xf numFmtId="164" fontId="10" fillId="0" borderId="13" xfId="1" applyNumberFormat="1" applyFont="1" applyFill="1" applyBorder="1" applyAlignment="1"/>
    <xf numFmtId="0" fontId="10" fillId="0" borderId="13" xfId="0" applyFont="1" applyBorder="1"/>
    <xf numFmtId="9" fontId="4" fillId="0" borderId="10" xfId="2" applyFont="1" applyFill="1" applyBorder="1" applyAlignment="1">
      <alignment horizontal="right"/>
    </xf>
    <xf numFmtId="166" fontId="4" fillId="0" borderId="6" xfId="0" applyNumberFormat="1" applyFont="1" applyBorder="1"/>
    <xf numFmtId="0" fontId="10" fillId="0" borderId="26" xfId="0" applyFont="1" applyBorder="1"/>
    <xf numFmtId="165" fontId="10" fillId="0" borderId="26" xfId="1" applyNumberFormat="1" applyFont="1" applyFill="1" applyBorder="1" applyAlignment="1"/>
    <xf numFmtId="9" fontId="10" fillId="0" borderId="10" xfId="2" applyFont="1" applyFill="1" applyBorder="1" applyAlignment="1">
      <alignment horizontal="right"/>
    </xf>
    <xf numFmtId="9" fontId="10" fillId="0" borderId="26" xfId="2" applyFont="1" applyFill="1" applyBorder="1" applyAlignment="1">
      <alignment horizontal="right"/>
    </xf>
    <xf numFmtId="0" fontId="4" fillId="0" borderId="27" xfId="0" applyFont="1" applyBorder="1"/>
    <xf numFmtId="165" fontId="4" fillId="0" borderId="27" xfId="1" applyNumberFormat="1" applyFont="1" applyFill="1" applyBorder="1" applyAlignment="1"/>
    <xf numFmtId="9" fontId="4" fillId="0" borderId="21" xfId="2" applyFont="1" applyFill="1" applyBorder="1" applyAlignment="1">
      <alignment horizontal="right"/>
    </xf>
    <xf numFmtId="165" fontId="4" fillId="0" borderId="26" xfId="1" applyNumberFormat="1" applyFont="1" applyFill="1" applyBorder="1" applyAlignment="1"/>
    <xf numFmtId="165" fontId="4" fillId="0" borderId="0" xfId="1" applyNumberFormat="1" applyFont="1" applyFill="1" applyBorder="1" applyAlignment="1"/>
    <xf numFmtId="0" fontId="10" fillId="0" borderId="27" xfId="0" applyFont="1" applyBorder="1"/>
    <xf numFmtId="165" fontId="10" fillId="0" borderId="27" xfId="1" applyNumberFormat="1" applyFont="1" applyFill="1" applyBorder="1" applyAlignment="1"/>
    <xf numFmtId="9" fontId="10" fillId="0" borderId="21" xfId="2" applyFont="1" applyFill="1" applyBorder="1" applyAlignment="1">
      <alignment horizontal="right"/>
    </xf>
    <xf numFmtId="9" fontId="10" fillId="0" borderId="16" xfId="2" applyFont="1" applyFill="1" applyBorder="1" applyAlignment="1">
      <alignment horizontal="right"/>
    </xf>
    <xf numFmtId="165" fontId="10" fillId="0" borderId="0" xfId="1" applyNumberFormat="1" applyFont="1" applyFill="1" applyBorder="1" applyAlignment="1"/>
    <xf numFmtId="9" fontId="10" fillId="0" borderId="0" xfId="2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10" xfId="0" applyFont="1" applyBorder="1" applyAlignment="1">
      <alignment horizontal="left"/>
    </xf>
    <xf numFmtId="0" fontId="4" fillId="0" borderId="26" xfId="0" applyFont="1" applyBorder="1"/>
    <xf numFmtId="9" fontId="4" fillId="0" borderId="26" xfId="2" applyFont="1" applyFill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9" fontId="12" fillId="0" borderId="16" xfId="2" applyFont="1" applyFill="1" applyBorder="1" applyAlignment="1">
      <alignment horizontal="right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2" xfId="3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4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10" fillId="2" borderId="3" xfId="3" applyFont="1" applyFill="1" applyBorder="1" applyAlignment="1">
      <alignment horizontal="center" vertical="center"/>
    </xf>
    <xf numFmtId="0" fontId="10" fillId="2" borderId="23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wrapText="1"/>
    </xf>
    <xf numFmtId="0" fontId="10" fillId="0" borderId="10" xfId="0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4" fillId="0" borderId="3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15" xfId="0" applyFont="1" applyBorder="1"/>
    <xf numFmtId="0" fontId="10" fillId="0" borderId="16" xfId="0" applyFont="1" applyBorder="1"/>
    <xf numFmtId="0" fontId="13" fillId="0" borderId="6" xfId="0" applyFont="1" applyBorder="1"/>
    <xf numFmtId="0" fontId="14" fillId="0" borderId="0" xfId="0" applyFont="1" applyAlignment="1">
      <alignment vertical="center"/>
    </xf>
    <xf numFmtId="164" fontId="10" fillId="0" borderId="0" xfId="0" applyNumberFormat="1" applyFont="1" applyAlignment="1">
      <alignment horizontal="right"/>
    </xf>
    <xf numFmtId="164" fontId="10" fillId="0" borderId="6" xfId="1" applyNumberFormat="1" applyFont="1" applyFill="1" applyBorder="1" applyAlignment="1">
      <alignment horizontal="right"/>
    </xf>
    <xf numFmtId="164" fontId="10" fillId="0" borderId="15" xfId="1" applyNumberFormat="1" applyFont="1" applyFill="1" applyBorder="1" applyAlignment="1">
      <alignment horizontal="right"/>
    </xf>
    <xf numFmtId="0" fontId="10" fillId="0" borderId="8" xfId="0" applyFont="1" applyBorder="1" applyAlignment="1">
      <alignment horizontal="left"/>
    </xf>
    <xf numFmtId="164" fontId="10" fillId="0" borderId="0" xfId="1" applyNumberFormat="1" applyFont="1" applyFill="1" applyBorder="1"/>
    <xf numFmtId="9" fontId="10" fillId="0" borderId="22" xfId="2" applyFont="1" applyFill="1" applyBorder="1" applyAlignment="1">
      <alignment horizontal="right"/>
    </xf>
    <xf numFmtId="0" fontId="10" fillId="0" borderId="17" xfId="0" applyFont="1" applyBorder="1"/>
    <xf numFmtId="9" fontId="10" fillId="0" borderId="19" xfId="2" applyFont="1" applyFill="1" applyBorder="1" applyAlignment="1">
      <alignment horizontal="right"/>
    </xf>
    <xf numFmtId="9" fontId="10" fillId="0" borderId="20" xfId="2" applyFont="1" applyFill="1" applyBorder="1" applyAlignment="1">
      <alignment horizontal="right"/>
    </xf>
    <xf numFmtId="9" fontId="10" fillId="0" borderId="18" xfId="2" applyFont="1" applyFill="1" applyBorder="1" applyAlignment="1">
      <alignment horizontal="right"/>
    </xf>
    <xf numFmtId="0" fontId="10" fillId="0" borderId="23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164" fontId="10" fillId="0" borderId="6" xfId="1" applyNumberFormat="1" applyFont="1" applyFill="1" applyBorder="1"/>
    <xf numFmtId="164" fontId="10" fillId="0" borderId="21" xfId="1" applyNumberFormat="1" applyFont="1" applyFill="1" applyBorder="1" applyAlignment="1">
      <alignment horizontal="right"/>
    </xf>
    <xf numFmtId="164" fontId="10" fillId="0" borderId="10" xfId="1" applyNumberFormat="1" applyFont="1" applyFill="1" applyBorder="1" applyAlignment="1">
      <alignment horizontal="right"/>
    </xf>
    <xf numFmtId="9" fontId="10" fillId="0" borderId="9" xfId="2" applyFont="1" applyFill="1" applyBorder="1" applyAlignment="1">
      <alignment horizontal="right"/>
    </xf>
    <xf numFmtId="9" fontId="10" fillId="0" borderId="8" xfId="2" applyFont="1" applyFill="1" applyBorder="1" applyAlignment="1">
      <alignment horizontal="right"/>
    </xf>
    <xf numFmtId="0" fontId="10" fillId="0" borderId="4" xfId="3" applyFont="1" applyBorder="1" applyAlignment="1">
      <alignment horizontal="center"/>
    </xf>
    <xf numFmtId="0" fontId="10" fillId="0" borderId="24" xfId="3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0" fillId="0" borderId="10" xfId="3" applyNumberFormat="1" applyFont="1" applyBorder="1" applyAlignment="1">
      <alignment horizontal="right" vertical="center"/>
    </xf>
    <xf numFmtId="164" fontId="10" fillId="0" borderId="14" xfId="1" applyNumberFormat="1" applyFont="1" applyFill="1" applyBorder="1" applyAlignment="1">
      <alignment horizontal="right"/>
    </xf>
    <xf numFmtId="164" fontId="10" fillId="0" borderId="16" xfId="1" applyNumberFormat="1" applyFont="1" applyFill="1" applyBorder="1" applyAlignment="1">
      <alignment horizontal="right"/>
    </xf>
    <xf numFmtId="164" fontId="10" fillId="0" borderId="19" xfId="1" applyNumberFormat="1" applyFont="1" applyFill="1" applyBorder="1" applyAlignment="1">
      <alignment horizontal="right"/>
    </xf>
    <xf numFmtId="0" fontId="10" fillId="0" borderId="4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5" xfId="0" applyFont="1" applyBorder="1"/>
    <xf numFmtId="0" fontId="10" fillId="0" borderId="4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</cellXfs>
  <cellStyles count="5">
    <cellStyle name="Comma 2" xfId="4" xr:uid="{009DC20E-8F27-43E4-AA78-E3541127B13B}"/>
    <cellStyle name="Komma" xfId="1" builtinId="3"/>
    <cellStyle name="Normal 2" xfId="3" xr:uid="{6B4B19C2-8E36-495E-9B23-493ACB25FF1B}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47A5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2025650</xdr:colOff>
      <xdr:row>5</xdr:row>
      <xdr:rowOff>431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BF0F9EB-0DE4-4D6F-B525-39D2EBD20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873250" cy="1000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0</xdr:col>
      <xdr:colOff>1905000</xdr:colOff>
      <xdr:row>5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5FFFBE-375D-42A8-A878-710E50C9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0025"/>
          <a:ext cx="18859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0</xdr:rowOff>
    </xdr:from>
    <xdr:to>
      <xdr:col>0</xdr:col>
      <xdr:colOff>2025650</xdr:colOff>
      <xdr:row>5</xdr:row>
      <xdr:rowOff>431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2B366D-CD3F-47C9-8AF5-74EF99AC3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873250" cy="1000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0</xdr:col>
      <xdr:colOff>1905000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741339-9A4A-4A75-8EEF-48A347E2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0025"/>
          <a:ext cx="18859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0</xdr:rowOff>
    </xdr:from>
    <xdr:to>
      <xdr:col>0</xdr:col>
      <xdr:colOff>2025650</xdr:colOff>
      <xdr:row>5</xdr:row>
      <xdr:rowOff>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A25F3A-DE5D-4862-A662-947C187B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873250" cy="1000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0</xdr:col>
      <xdr:colOff>1905000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410A7-2BEC-4C70-B507-E35E2388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0025"/>
          <a:ext cx="18859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0</xdr:rowOff>
    </xdr:from>
    <xdr:to>
      <xdr:col>0</xdr:col>
      <xdr:colOff>2025650</xdr:colOff>
      <xdr:row>5</xdr:row>
      <xdr:rowOff>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6A3B7C-15A6-4F69-982E-0340F90E1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873250" cy="1000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4881-7BBB-4E98-A9E4-42B672E8ABCD}">
  <dimension ref="A1:M66"/>
  <sheetViews>
    <sheetView tabSelected="1" workbookViewId="0">
      <selection activeCell="C33" sqref="C33"/>
    </sheetView>
  </sheetViews>
  <sheetFormatPr baseColWidth="10" defaultColWidth="9.140625" defaultRowHeight="15" x14ac:dyDescent="0.25"/>
  <cols>
    <col min="1" max="1" width="37" style="3" customWidth="1"/>
    <col min="2" max="7" width="13.7109375" style="10" customWidth="1"/>
    <col min="8" max="10" width="9.140625" style="10"/>
    <col min="11" max="16384" width="9.140625" style="3"/>
  </cols>
  <sheetData>
    <row r="1" spans="1:10" s="2" customFormat="1" ht="15.75" thickBot="1" x14ac:dyDescent="0.3">
      <c r="A1" s="36"/>
      <c r="B1" s="36"/>
      <c r="C1" s="36"/>
      <c r="D1" s="36"/>
      <c r="E1" s="36"/>
      <c r="F1" s="36"/>
      <c r="G1" s="36"/>
      <c r="H1" s="37"/>
      <c r="I1" s="37"/>
      <c r="J1" s="1"/>
    </row>
    <row r="2" spans="1:10" s="2" customFormat="1" ht="15.75" thickBot="1" x14ac:dyDescent="0.3">
      <c r="A2" s="36"/>
      <c r="C2" s="36"/>
      <c r="D2" s="36"/>
      <c r="E2" s="36"/>
      <c r="F2" s="36"/>
      <c r="G2" s="36"/>
      <c r="H2" s="37"/>
      <c r="I2" s="37"/>
      <c r="J2" s="1"/>
    </row>
    <row r="3" spans="1:10" s="2" customFormat="1" ht="15.75" thickBot="1" x14ac:dyDescent="0.3">
      <c r="A3" s="36"/>
      <c r="B3" s="36"/>
      <c r="C3" s="36"/>
      <c r="D3" s="36"/>
      <c r="E3" s="36"/>
      <c r="F3" s="36"/>
      <c r="G3" s="36"/>
      <c r="H3" s="37"/>
      <c r="I3" s="37"/>
      <c r="J3" s="1"/>
    </row>
    <row r="4" spans="1:10" s="2" customFormat="1" ht="15.75" thickBot="1" x14ac:dyDescent="0.3">
      <c r="A4" s="36"/>
      <c r="B4" s="36"/>
      <c r="C4" s="36"/>
      <c r="D4" s="36"/>
      <c r="E4" s="36"/>
      <c r="F4" s="36"/>
      <c r="G4" s="36"/>
      <c r="H4" s="37"/>
      <c r="I4" s="37"/>
      <c r="J4" s="1"/>
    </row>
    <row r="5" spans="1:10" s="2" customFormat="1" ht="15.75" thickBot="1" x14ac:dyDescent="0.3">
      <c r="A5" s="36"/>
      <c r="B5" s="36"/>
      <c r="C5" s="36"/>
      <c r="D5" s="36"/>
      <c r="E5" s="36"/>
      <c r="F5" s="36"/>
      <c r="G5" s="36"/>
      <c r="H5" s="37"/>
      <c r="I5" s="37"/>
      <c r="J5" s="1"/>
    </row>
    <row r="6" spans="1:10" s="2" customFormat="1" ht="19.5" thickBot="1" x14ac:dyDescent="0.3">
      <c r="A6" s="36"/>
      <c r="B6" s="38" t="s">
        <v>34</v>
      </c>
      <c r="C6" s="36"/>
      <c r="D6" s="36"/>
      <c r="E6" s="36"/>
      <c r="F6" s="36"/>
      <c r="G6" s="36"/>
      <c r="H6" s="37"/>
      <c r="I6" s="37"/>
      <c r="J6" s="1"/>
    </row>
    <row r="7" spans="1:10" s="2" customFormat="1" ht="15.75" thickBot="1" x14ac:dyDescent="0.3">
      <c r="A7" s="36"/>
      <c r="B7" s="36"/>
      <c r="C7" s="36"/>
      <c r="D7" s="36"/>
      <c r="E7" s="36"/>
      <c r="F7" s="36"/>
      <c r="G7" s="36"/>
      <c r="H7" s="37"/>
      <c r="I7" s="37"/>
      <c r="J7" s="1"/>
    </row>
    <row r="11" spans="1:10" x14ac:dyDescent="0.25">
      <c r="C11" s="57"/>
      <c r="D11" s="57"/>
      <c r="E11" s="57"/>
      <c r="F11" s="57"/>
      <c r="G11" s="57"/>
    </row>
    <row r="14" spans="1:10" x14ac:dyDescent="0.25">
      <c r="A14" s="3" t="s">
        <v>31</v>
      </c>
    </row>
    <row r="15" spans="1:10" ht="15.75" thickBot="1" x14ac:dyDescent="0.3"/>
    <row r="16" spans="1:10" s="4" customFormat="1" ht="18.75" thickBot="1" x14ac:dyDescent="0.4">
      <c r="A16" s="5"/>
      <c r="B16" s="145" t="s">
        <v>19</v>
      </c>
      <c r="C16" s="145"/>
      <c r="D16" s="145"/>
      <c r="E16" s="145"/>
      <c r="F16" s="146"/>
      <c r="G16" s="146"/>
      <c r="H16" s="147" t="s">
        <v>4</v>
      </c>
      <c r="I16" s="147" t="s">
        <v>6</v>
      </c>
      <c r="J16" s="149" t="s">
        <v>5</v>
      </c>
    </row>
    <row r="17" spans="1:13" s="4" customFormat="1" ht="15.75" thickBot="1" x14ac:dyDescent="0.3">
      <c r="A17" s="6"/>
      <c r="B17" s="18">
        <v>2018</v>
      </c>
      <c r="C17" s="18">
        <v>2030</v>
      </c>
      <c r="D17" s="18">
        <v>2035</v>
      </c>
      <c r="E17" s="18">
        <v>2040</v>
      </c>
      <c r="F17" s="19">
        <v>2045</v>
      </c>
      <c r="G17" s="19">
        <v>2050</v>
      </c>
      <c r="H17" s="148"/>
      <c r="I17" s="148"/>
      <c r="J17" s="150"/>
    </row>
    <row r="18" spans="1:13" s="4" customFormat="1" ht="15.75" thickBot="1" x14ac:dyDescent="0.3">
      <c r="A18" s="7" t="s">
        <v>57</v>
      </c>
      <c r="B18" s="11">
        <v>670.16975392790005</v>
      </c>
      <c r="C18" s="11">
        <v>461.32568396838343</v>
      </c>
      <c r="D18" s="11">
        <v>73.633096705175802</v>
      </c>
      <c r="E18" s="11">
        <v>15.418366251937858</v>
      </c>
      <c r="F18" s="11">
        <v>5.5510393309536354</v>
      </c>
      <c r="G18" s="11">
        <v>5.5510393309536354</v>
      </c>
      <c r="H18" s="8">
        <f>(C18-B18)/B18</f>
        <v>-0.31162861160992505</v>
      </c>
      <c r="I18" s="8">
        <f>(E18-B18)/B18</f>
        <v>-0.97699334211732169</v>
      </c>
      <c r="J18" s="8">
        <f>(G18-B18)/B18</f>
        <v>-0.99171696529361608</v>
      </c>
      <c r="L18" s="4" t="s">
        <v>59</v>
      </c>
    </row>
    <row r="19" spans="1:13" s="4" customFormat="1" ht="15.75" thickBot="1" x14ac:dyDescent="0.3">
      <c r="A19" s="7" t="s">
        <v>58</v>
      </c>
      <c r="B19" s="11">
        <v>32.679054144311863</v>
      </c>
      <c r="C19" s="11">
        <v>26.511702426644035</v>
      </c>
      <c r="D19" s="11">
        <v>20.193877457396255</v>
      </c>
      <c r="E19" s="11">
        <v>13.792783458272151</v>
      </c>
      <c r="F19" s="11">
        <v>8.7096377841260946</v>
      </c>
      <c r="G19" s="11">
        <v>3.5905781013712588</v>
      </c>
      <c r="H19" s="8">
        <f>(C19-B19)/B19</f>
        <v>-0.18872491506126779</v>
      </c>
      <c r="I19" s="8">
        <f>(E19-B19)/B19</f>
        <v>-0.57793198672878565</v>
      </c>
      <c r="J19" s="8">
        <f>(G19-B19)/B19</f>
        <v>-0.8901260089868227</v>
      </c>
      <c r="L19" s="4" t="s">
        <v>59</v>
      </c>
    </row>
    <row r="20" spans="1:13" s="4" customFormat="1" ht="15.75" thickBot="1" x14ac:dyDescent="0.3">
      <c r="A20" s="7" t="s">
        <v>3</v>
      </c>
      <c r="B20" s="11">
        <v>279.30529722687663</v>
      </c>
      <c r="C20" s="11">
        <v>231.14382326530057</v>
      </c>
      <c r="D20" s="11">
        <v>175.69850498961748</v>
      </c>
      <c r="E20" s="11">
        <v>120.25318671393133</v>
      </c>
      <c r="F20" s="11">
        <v>75.778925612503372</v>
      </c>
      <c r="G20" s="11">
        <v>31.30466451107764</v>
      </c>
      <c r="H20" s="8">
        <f>(C20-B20)/B20</f>
        <v>-0.17243308465594559</v>
      </c>
      <c r="I20" s="8">
        <f>(E20-B20)/B20</f>
        <v>-0.56945611877797297</v>
      </c>
      <c r="J20" s="8">
        <f>(G20-B20)/B20</f>
        <v>-0.88791954602404399</v>
      </c>
      <c r="L20" s="4" t="s">
        <v>26</v>
      </c>
    </row>
    <row r="21" spans="1:13" s="4" customFormat="1" ht="15.75" thickBot="1" x14ac:dyDescent="0.3">
      <c r="A21" s="7" t="s">
        <v>0</v>
      </c>
      <c r="B21" s="12">
        <v>77.203199999999995</v>
      </c>
      <c r="C21" s="12">
        <v>64.423211755683326</v>
      </c>
      <c r="D21" s="12">
        <v>48.941155485505845</v>
      </c>
      <c r="E21" s="12">
        <v>33.516346673367153</v>
      </c>
      <c r="F21" s="12">
        <v>21.108365043545859</v>
      </c>
      <c r="G21" s="12">
        <v>8.7250742946438695</v>
      </c>
      <c r="H21" s="9">
        <f>(C21-B21)/B21</f>
        <v>-0.16553702753663929</v>
      </c>
      <c r="I21" s="8">
        <f>(E21-B21)/B21</f>
        <v>-0.56586842678325311</v>
      </c>
      <c r="J21" s="8">
        <f>(G21-B21)/B21</f>
        <v>-0.88698558745435585</v>
      </c>
    </row>
    <row r="22" spans="1:13" s="4" customFormat="1" ht="15.75" thickBot="1" x14ac:dyDescent="0.3">
      <c r="A22" s="15" t="s">
        <v>2</v>
      </c>
      <c r="B22" s="20">
        <v>35.384800000000006</v>
      </c>
      <c r="C22" s="20">
        <v>29.283278070765153</v>
      </c>
      <c r="D22" s="20">
        <v>22.245979766139023</v>
      </c>
      <c r="E22" s="20">
        <v>15.23470303334871</v>
      </c>
      <c r="F22" s="20">
        <v>9.5947113834299351</v>
      </c>
      <c r="G22" s="20">
        <v>3.9659428612017593</v>
      </c>
      <c r="H22" s="13">
        <f>(C22-B22)/B22</f>
        <v>-0.17243341573881588</v>
      </c>
      <c r="I22" s="14">
        <f>(E22-B22)/B22</f>
        <v>-0.56945629102471385</v>
      </c>
      <c r="J22" s="9">
        <f>(G22-B22)/B22</f>
        <v>-0.88791959086382399</v>
      </c>
    </row>
    <row r="23" spans="1:13" s="4" customFormat="1" ht="15.75" thickBot="1" x14ac:dyDescent="0.3">
      <c r="A23" s="61" t="s">
        <v>7</v>
      </c>
      <c r="B23" s="62">
        <f>SUM(B18:B22)</f>
        <v>1094.7421052990885</v>
      </c>
      <c r="C23" s="62">
        <f>SUM(C18:C22)</f>
        <v>812.68769948677641</v>
      </c>
      <c r="D23" s="62">
        <f>SUM(D18:D22)</f>
        <v>340.71261440383444</v>
      </c>
      <c r="E23" s="62">
        <f>SUM(E18:E22)</f>
        <v>198.21538613085718</v>
      </c>
      <c r="F23" s="62">
        <f>SUM(F18:F22)</f>
        <v>120.7426791545589</v>
      </c>
      <c r="G23" s="62">
        <f>SUM(G18:G22)</f>
        <v>53.13729909924816</v>
      </c>
      <c r="H23" s="63">
        <f>(C23-B23)/B23</f>
        <v>-0.2576446127786905</v>
      </c>
      <c r="I23" s="64">
        <f>(E23-B23)/B23</f>
        <v>-0.81893873893093405</v>
      </c>
      <c r="J23" s="65">
        <f>(G23-B23)/B23</f>
        <v>-0.95146135437557622</v>
      </c>
    </row>
    <row r="24" spans="1:13" x14ac:dyDescent="0.25">
      <c r="A24" s="66"/>
      <c r="B24" s="66"/>
      <c r="C24" s="67"/>
      <c r="D24" s="67"/>
      <c r="E24" s="67"/>
      <c r="F24" s="67"/>
      <c r="G24" s="67"/>
      <c r="H24" s="67"/>
      <c r="I24" s="67"/>
      <c r="J24" s="67"/>
    </row>
    <row r="25" spans="1:13" x14ac:dyDescent="0.25">
      <c r="A25" s="66"/>
      <c r="B25" s="66"/>
      <c r="C25" s="67"/>
      <c r="D25" s="67"/>
      <c r="E25" s="67"/>
      <c r="F25" s="67"/>
      <c r="G25" s="67"/>
      <c r="H25" s="67"/>
      <c r="I25" s="67"/>
      <c r="J25" s="67"/>
    </row>
    <row r="26" spans="1:13" x14ac:dyDescent="0.25">
      <c r="A26" s="66" t="s">
        <v>32</v>
      </c>
      <c r="B26" s="67"/>
      <c r="C26" s="67"/>
      <c r="D26" s="67"/>
      <c r="E26" s="67"/>
      <c r="F26" s="67"/>
      <c r="G26" s="67"/>
      <c r="H26" s="67"/>
      <c r="I26" s="67"/>
      <c r="J26" s="67"/>
    </row>
    <row r="27" spans="1:13" ht="15.75" thickBot="1" x14ac:dyDescent="0.3">
      <c r="A27" s="66"/>
      <c r="B27" s="67"/>
      <c r="C27" s="67"/>
      <c r="D27" s="67"/>
      <c r="E27" s="67"/>
      <c r="F27" s="67"/>
      <c r="G27" s="67"/>
      <c r="H27" s="67"/>
      <c r="I27" s="67"/>
      <c r="J27" s="67"/>
    </row>
    <row r="28" spans="1:13" ht="18.75" thickBot="1" x14ac:dyDescent="0.4">
      <c r="A28" s="68"/>
      <c r="B28" s="139" t="s">
        <v>39</v>
      </c>
      <c r="C28" s="139"/>
      <c r="D28" s="139"/>
      <c r="E28" s="139"/>
      <c r="F28" s="140"/>
      <c r="G28" s="140"/>
      <c r="H28" s="141" t="s">
        <v>4</v>
      </c>
      <c r="I28" s="141" t="s">
        <v>6</v>
      </c>
      <c r="J28" s="143" t="s">
        <v>5</v>
      </c>
    </row>
    <row r="29" spans="1:13" ht="15.75" thickBot="1" x14ac:dyDescent="0.3">
      <c r="A29" s="69"/>
      <c r="B29" s="70">
        <v>2018</v>
      </c>
      <c r="C29" s="70">
        <v>2030</v>
      </c>
      <c r="D29" s="70">
        <v>2035</v>
      </c>
      <c r="E29" s="70">
        <v>2040</v>
      </c>
      <c r="F29" s="71">
        <v>2045</v>
      </c>
      <c r="G29" s="71">
        <v>2050</v>
      </c>
      <c r="H29" s="142"/>
      <c r="I29" s="142"/>
      <c r="J29" s="144"/>
    </row>
    <row r="30" spans="1:13" s="4" customFormat="1" ht="15.75" thickBot="1" x14ac:dyDescent="0.3">
      <c r="A30" s="72" t="s">
        <v>9</v>
      </c>
      <c r="B30" s="73">
        <v>1036.5888770804779</v>
      </c>
      <c r="C30" s="73">
        <v>756.07746621381864</v>
      </c>
      <c r="D30" s="73">
        <v>289.26944221406143</v>
      </c>
      <c r="E30" s="73">
        <v>154.76014029882353</v>
      </c>
      <c r="F30" s="73">
        <v>87.309698254442708</v>
      </c>
      <c r="G30" s="73">
        <v>35.130466438063195</v>
      </c>
      <c r="H30" s="74">
        <f>(C30-B30)/B30</f>
        <v>-0.27061009149231025</v>
      </c>
      <c r="I30" s="74">
        <f>(E30-B30)/B30</f>
        <v>-0.850702488015595</v>
      </c>
      <c r="J30" s="74">
        <f>(G30-B30)/B30</f>
        <v>-0.96610954717456832</v>
      </c>
      <c r="L30" s="58"/>
      <c r="M30" s="109"/>
    </row>
    <row r="31" spans="1:13" s="4" customFormat="1" ht="15.75" thickBot="1" x14ac:dyDescent="0.3">
      <c r="A31" s="75" t="s">
        <v>29</v>
      </c>
      <c r="B31" s="73">
        <v>823.28943392789995</v>
      </c>
      <c r="C31" s="73">
        <v>586.09208818463424</v>
      </c>
      <c r="D31" s="73">
        <v>165.09174211580842</v>
      </c>
      <c r="E31" s="73">
        <v>74.726724786986253</v>
      </c>
      <c r="F31" s="73">
        <v>40.498842192346743</v>
      </c>
      <c r="G31" s="73">
        <v>18.312475148890012</v>
      </c>
      <c r="H31" s="76">
        <f t="shared" ref="H31:H32" si="0">(C31-B31)/B31</f>
        <v>-0.28810930393166978</v>
      </c>
      <c r="I31" s="76">
        <f t="shared" ref="I31:I32" si="1">(E31-B31)/B31</f>
        <v>-0.90923395624007186</v>
      </c>
      <c r="J31" s="76">
        <f t="shared" ref="J31:J32" si="2">(G31-B31)/B31</f>
        <v>-0.97775694136930491</v>
      </c>
      <c r="L31" s="59"/>
    </row>
    <row r="32" spans="1:13" s="4" customFormat="1" ht="15.75" thickBot="1" x14ac:dyDescent="0.3">
      <c r="A32" s="75" t="s">
        <v>28</v>
      </c>
      <c r="B32" s="73">
        <v>171.48104315257797</v>
      </c>
      <c r="C32" s="73">
        <v>135.61463242411557</v>
      </c>
      <c r="D32" s="73">
        <v>98.742664664623135</v>
      </c>
      <c r="E32" s="73">
        <v>63.29254481211953</v>
      </c>
      <c r="F32" s="73">
        <v>36.756652180603268</v>
      </c>
      <c r="G32" s="73">
        <v>13.005222901373113</v>
      </c>
      <c r="H32" s="76">
        <f t="shared" si="0"/>
        <v>-0.20915670950607462</v>
      </c>
      <c r="I32" s="76">
        <f t="shared" si="1"/>
        <v>-0.63090646261229011</v>
      </c>
      <c r="J32" s="76">
        <f t="shared" si="2"/>
        <v>-0.9241594134122364</v>
      </c>
      <c r="L32" s="32"/>
    </row>
    <row r="33" spans="1:12" s="4" customFormat="1" ht="15.75" thickBot="1" x14ac:dyDescent="0.3">
      <c r="A33" s="77" t="s">
        <v>10</v>
      </c>
      <c r="B33" s="78">
        <v>18.674474653800225</v>
      </c>
      <c r="C33" s="78">
        <v>22.314590211888824</v>
      </c>
      <c r="D33" s="78">
        <v>20.3558120305504</v>
      </c>
      <c r="E33" s="78">
        <v>16.030592768044865</v>
      </c>
      <c r="F33" s="78">
        <v>9.5403121787582439</v>
      </c>
      <c r="G33" s="78">
        <v>8.4042228434971644</v>
      </c>
      <c r="H33" s="74">
        <f>(C33-B33)/B33</f>
        <v>0.19492465654704999</v>
      </c>
      <c r="I33" s="74">
        <f>(E33-B33)/B33</f>
        <v>-0.14157730992541381</v>
      </c>
      <c r="J33" s="74">
        <f>(G33-B33)/B33</f>
        <v>-0.54996202038878139</v>
      </c>
      <c r="L33" s="34"/>
    </row>
    <row r="34" spans="1:12" s="4" customFormat="1" ht="15.75" thickBot="1" x14ac:dyDescent="0.3">
      <c r="A34" s="79" t="s">
        <v>13</v>
      </c>
      <c r="B34" s="80">
        <v>10.945375223973585</v>
      </c>
      <c r="C34" s="81">
        <v>8.7594015368422475</v>
      </c>
      <c r="D34" s="81">
        <v>6.6614590235382369</v>
      </c>
      <c r="E34" s="81">
        <v>4.5571018668458461</v>
      </c>
      <c r="F34" s="81">
        <v>2.8730933586786822</v>
      </c>
      <c r="G34" s="81">
        <v>1.1863182089617579</v>
      </c>
      <c r="H34" s="74">
        <f>(C34-B34)/B34</f>
        <v>-0.19971665131620278</v>
      </c>
      <c r="I34" s="74">
        <f>(E34-B34)/B34</f>
        <v>-0.58365046664965348</v>
      </c>
      <c r="J34" s="74">
        <f>(G34-B34)/B34</f>
        <v>-0.89161466055879268</v>
      </c>
    </row>
    <row r="35" spans="1:12" s="4" customFormat="1" ht="15.75" thickBot="1" x14ac:dyDescent="0.3">
      <c r="A35" s="82" t="s">
        <v>24</v>
      </c>
      <c r="B35" s="83">
        <v>28.533378340836666</v>
      </c>
      <c r="C35" s="83">
        <v>25.536241524226824</v>
      </c>
      <c r="D35" s="83">
        <v>24.42590113568432</v>
      </c>
      <c r="E35" s="83">
        <v>22.867551197142973</v>
      </c>
      <c r="F35" s="83">
        <v>21.019575362679248</v>
      </c>
      <c r="G35" s="83">
        <v>8.4162916087260484</v>
      </c>
      <c r="H35" s="84">
        <f>(C35-B35)/B35</f>
        <v>-0.10503967601762641</v>
      </c>
      <c r="I35" s="84">
        <f>(E35-B35)/B35</f>
        <v>-0.19856839509203233</v>
      </c>
      <c r="J35" s="84">
        <f>(G35-B35)/B35</f>
        <v>-0.70503697430455536</v>
      </c>
    </row>
    <row r="36" spans="1:12" s="4" customFormat="1" ht="15.75" thickBot="1" x14ac:dyDescent="0.3">
      <c r="A36" s="85" t="s">
        <v>7</v>
      </c>
      <c r="B36" s="86">
        <f>B30+B33+B34+B35</f>
        <v>1094.7421052990883</v>
      </c>
      <c r="C36" s="86">
        <f t="shared" ref="C36:G36" si="3">C30+C33+C34+C35</f>
        <v>812.68769948677652</v>
      </c>
      <c r="D36" s="86">
        <f t="shared" si="3"/>
        <v>340.71261440383438</v>
      </c>
      <c r="E36" s="86">
        <f t="shared" si="3"/>
        <v>198.21538613085721</v>
      </c>
      <c r="F36" s="86">
        <f t="shared" si="3"/>
        <v>120.74267915455889</v>
      </c>
      <c r="G36" s="86">
        <f t="shared" si="3"/>
        <v>53.137299099248168</v>
      </c>
      <c r="H36" s="63">
        <f>(C36-B36)/B36</f>
        <v>-0.25764461277869027</v>
      </c>
      <c r="I36" s="63">
        <f>(E36-B36)/B36</f>
        <v>-0.81893873893093394</v>
      </c>
      <c r="J36" s="65">
        <f>(G36-B36)/B36</f>
        <v>-0.95146135437557611</v>
      </c>
    </row>
    <row r="37" spans="1:12" x14ac:dyDescent="0.25">
      <c r="A37" s="66"/>
      <c r="B37" s="66"/>
      <c r="C37" s="67"/>
      <c r="D37" s="67"/>
      <c r="E37" s="67"/>
      <c r="F37" s="67"/>
      <c r="G37" s="67"/>
      <c r="H37" s="67"/>
      <c r="I37" s="67"/>
      <c r="J37" s="67"/>
    </row>
    <row r="38" spans="1:12" x14ac:dyDescent="0.25">
      <c r="A38" s="66"/>
      <c r="B38" s="67"/>
      <c r="C38" s="67"/>
      <c r="D38" s="67"/>
      <c r="E38" s="67"/>
      <c r="F38" s="67"/>
      <c r="G38" s="67"/>
      <c r="H38" s="67"/>
      <c r="I38" s="67"/>
      <c r="J38" s="67"/>
    </row>
    <row r="39" spans="1:12" x14ac:dyDescent="0.25">
      <c r="A39" s="66" t="s">
        <v>33</v>
      </c>
      <c r="B39" s="67"/>
      <c r="C39" s="67"/>
      <c r="D39" s="67"/>
      <c r="E39" s="67"/>
      <c r="F39" s="67"/>
      <c r="G39" s="67"/>
      <c r="H39" s="67"/>
      <c r="I39" s="67"/>
      <c r="J39" s="67"/>
    </row>
    <row r="40" spans="1:12" ht="15.75" thickBot="1" x14ac:dyDescent="0.3">
      <c r="A40" s="66"/>
      <c r="B40" s="67"/>
      <c r="C40" s="67"/>
      <c r="D40" s="67"/>
      <c r="E40" s="67"/>
      <c r="F40" s="67"/>
      <c r="G40" s="67"/>
      <c r="H40" s="67"/>
      <c r="I40" s="67"/>
      <c r="J40" s="67"/>
    </row>
    <row r="41" spans="1:12" s="4" customFormat="1" ht="15.75" customHeight="1" thickBot="1" x14ac:dyDescent="0.3">
      <c r="A41" s="87"/>
      <c r="B41" s="151" t="s">
        <v>8</v>
      </c>
      <c r="C41" s="152"/>
      <c r="D41" s="152"/>
      <c r="E41" s="152"/>
      <c r="F41" s="152"/>
      <c r="G41" s="153"/>
      <c r="H41" s="154" t="s">
        <v>4</v>
      </c>
      <c r="I41" s="154" t="s">
        <v>6</v>
      </c>
      <c r="J41" s="156" t="s">
        <v>5</v>
      </c>
    </row>
    <row r="42" spans="1:12" s="4" customFormat="1" ht="15.75" thickBot="1" x14ac:dyDescent="0.3">
      <c r="A42" s="88"/>
      <c r="B42" s="70">
        <v>2018</v>
      </c>
      <c r="C42" s="70">
        <v>2030</v>
      </c>
      <c r="D42" s="70">
        <v>2035</v>
      </c>
      <c r="E42" s="70">
        <v>2040</v>
      </c>
      <c r="F42" s="71">
        <v>2045</v>
      </c>
      <c r="G42" s="71">
        <v>2050</v>
      </c>
      <c r="H42" s="155"/>
      <c r="I42" s="155"/>
      <c r="J42" s="157"/>
    </row>
    <row r="43" spans="1:12" s="4" customFormat="1" ht="15.75" thickBot="1" x14ac:dyDescent="0.3">
      <c r="A43" s="89" t="s">
        <v>9</v>
      </c>
      <c r="B43" s="90">
        <v>64.335832999999994</v>
      </c>
      <c r="C43" s="90">
        <v>65.626377784442838</v>
      </c>
      <c r="D43" s="90">
        <v>69.036686286806699</v>
      </c>
      <c r="E43" s="90">
        <v>71.064823582341702</v>
      </c>
      <c r="F43" s="90">
        <v>69.978509696468691</v>
      </c>
      <c r="G43" s="90">
        <v>67.874755806046565</v>
      </c>
      <c r="H43" s="91">
        <f t="shared" ref="H43:H49" si="4">(C43-B43)/B43</f>
        <v>2.0059502213064434E-2</v>
      </c>
      <c r="I43" s="74">
        <f t="shared" ref="I43:I49" si="5">(E43-B43)/B43</f>
        <v>0.1045916446335856</v>
      </c>
      <c r="J43" s="74">
        <f>(G43-B43)/B43</f>
        <v>5.5007025494588239E-2</v>
      </c>
    </row>
    <row r="44" spans="1:12" s="4" customFormat="1" ht="15.75" thickBot="1" x14ac:dyDescent="0.3">
      <c r="A44" s="92" t="s">
        <v>10</v>
      </c>
      <c r="B44" s="93">
        <v>31.754602985657016</v>
      </c>
      <c r="C44" s="93">
        <v>48.823073585374033</v>
      </c>
      <c r="D44" s="93">
        <v>57.230367367899234</v>
      </c>
      <c r="E44" s="93">
        <v>66.094642462277548</v>
      </c>
      <c r="F44" s="93">
        <v>73.787183177129251</v>
      </c>
      <c r="G44" s="93">
        <v>80.849758287665992</v>
      </c>
      <c r="H44" s="91">
        <f t="shared" si="4"/>
        <v>0.53751169893153883</v>
      </c>
      <c r="I44" s="74">
        <f t="shared" si="5"/>
        <v>1.0814192667479203</v>
      </c>
      <c r="J44" s="74">
        <f>(G44-B44)/B44</f>
        <v>1.5460799596261485</v>
      </c>
    </row>
    <row r="45" spans="1:12" s="4" customFormat="1" ht="15.75" thickBot="1" x14ac:dyDescent="0.3">
      <c r="A45" s="94" t="s">
        <v>11</v>
      </c>
      <c r="B45" s="95">
        <v>12.680548130925098</v>
      </c>
      <c r="C45" s="95">
        <v>15.741106024423994</v>
      </c>
      <c r="D45" s="95">
        <v>14.754148508071722</v>
      </c>
      <c r="E45" s="95">
        <v>14.581137850950054</v>
      </c>
      <c r="F45" s="95">
        <v>13.706448629657951</v>
      </c>
      <c r="G45" s="95">
        <v>12.756696373853949</v>
      </c>
      <c r="H45" s="96">
        <f t="shared" si="4"/>
        <v>0.24135848560322568</v>
      </c>
      <c r="I45" s="76">
        <f t="shared" si="5"/>
        <v>0.14988230007106951</v>
      </c>
      <c r="J45" s="76">
        <f>(G45-B45)/B45</f>
        <v>6.0051223450775957E-3</v>
      </c>
    </row>
    <row r="46" spans="1:12" s="4" customFormat="1" ht="15.75" thickBot="1" x14ac:dyDescent="0.3">
      <c r="A46" s="94" t="s">
        <v>12</v>
      </c>
      <c r="B46" s="97">
        <v>19.074054854731916</v>
      </c>
      <c r="C46" s="95">
        <v>33.081967560950041</v>
      </c>
      <c r="D46" s="95">
        <v>42.476218859827512</v>
      </c>
      <c r="E46" s="95">
        <v>51.513504611327505</v>
      </c>
      <c r="F46" s="95">
        <v>60.080734547471302</v>
      </c>
      <c r="G46" s="95">
        <v>68.093061913812036</v>
      </c>
      <c r="H46" s="96">
        <f t="shared" si="4"/>
        <v>0.734396163422117</v>
      </c>
      <c r="I46" s="76">
        <f>(E46-B46)/B46</f>
        <v>1.7007107300285431</v>
      </c>
      <c r="J46" s="76">
        <f>(G46-B46)/B46</f>
        <v>2.5699311149312032</v>
      </c>
    </row>
    <row r="47" spans="1:12" s="4" customFormat="1" ht="15.75" thickBot="1" x14ac:dyDescent="0.3">
      <c r="A47" s="79" t="s">
        <v>13</v>
      </c>
      <c r="B47" s="98">
        <v>33.167803709010862</v>
      </c>
      <c r="C47" s="99">
        <v>35.535645923227428</v>
      </c>
      <c r="D47" s="99">
        <v>33.720127472267215</v>
      </c>
      <c r="E47" s="99">
        <v>32.409904449890348</v>
      </c>
      <c r="F47" s="99">
        <v>29.710794959555177</v>
      </c>
      <c r="G47" s="99">
        <v>26.715689118713932</v>
      </c>
      <c r="H47" s="91">
        <f t="shared" si="4"/>
        <v>7.1389780131063743E-2</v>
      </c>
      <c r="I47" s="74">
        <f t="shared" si="5"/>
        <v>-2.2850450568561807E-2</v>
      </c>
      <c r="J47" s="74">
        <f>(G47-B47)/B47</f>
        <v>-0.19452944930882027</v>
      </c>
    </row>
    <row r="48" spans="1:12" s="4" customFormat="1" ht="15.75" thickBot="1" x14ac:dyDescent="0.3">
      <c r="A48" s="100" t="s">
        <v>14</v>
      </c>
      <c r="B48" s="101">
        <v>95.111261136122224</v>
      </c>
      <c r="C48" s="101">
        <v>118.15304381463632</v>
      </c>
      <c r="D48" s="101">
        <v>126.11599817674315</v>
      </c>
      <c r="E48" s="101">
        <v>137.5197094503724</v>
      </c>
      <c r="F48" s="101">
        <v>144.40390773744949</v>
      </c>
      <c r="G48" s="101">
        <v>149.51323932380154</v>
      </c>
      <c r="H48" s="91">
        <f t="shared" si="4"/>
        <v>0.2422613516346602</v>
      </c>
      <c r="I48" s="74">
        <f t="shared" si="5"/>
        <v>0.44588251493748632</v>
      </c>
      <c r="J48" s="74">
        <f>(G48-B48)/B48</f>
        <v>0.57198251329902761</v>
      </c>
    </row>
    <row r="49" spans="1:12" s="4" customFormat="1" ht="15.75" thickBot="1" x14ac:dyDescent="0.3">
      <c r="A49" s="82" t="s">
        <v>15</v>
      </c>
      <c r="B49" s="102">
        <v>81.733431157898536</v>
      </c>
      <c r="C49" s="102">
        <v>102.60279130634096</v>
      </c>
      <c r="D49" s="102">
        <v>111.54040848478262</v>
      </c>
      <c r="E49" s="102">
        <v>123.11516884877368</v>
      </c>
      <c r="F49" s="102">
        <v>130.86397085632478</v>
      </c>
      <c r="G49" s="102">
        <v>136.91133091430871</v>
      </c>
      <c r="H49" s="103">
        <f t="shared" si="4"/>
        <v>0.25533444335801209</v>
      </c>
      <c r="I49" s="103">
        <f t="shared" si="5"/>
        <v>0.50630124178845393</v>
      </c>
      <c r="J49" s="104">
        <f>(G49-B49)/B49</f>
        <v>0.67509584480570162</v>
      </c>
    </row>
    <row r="50" spans="1:12" s="4" customFormat="1" ht="15.75" thickBot="1" x14ac:dyDescent="0.3">
      <c r="A50" s="77"/>
      <c r="B50" s="105"/>
      <c r="C50" s="105"/>
      <c r="D50" s="105"/>
      <c r="E50" s="105"/>
      <c r="F50" s="105"/>
      <c r="G50" s="105"/>
      <c r="H50" s="106"/>
      <c r="I50" s="107"/>
      <c r="J50" s="72"/>
    </row>
    <row r="51" spans="1:12" s="4" customFormat="1" ht="15.75" thickBot="1" x14ac:dyDescent="0.3">
      <c r="A51" s="72" t="s">
        <v>16</v>
      </c>
      <c r="B51" s="105"/>
      <c r="C51" s="105"/>
      <c r="D51" s="105"/>
      <c r="E51" s="105"/>
      <c r="F51" s="105"/>
      <c r="G51" s="105"/>
      <c r="H51" s="106"/>
      <c r="I51" s="107"/>
      <c r="J51" s="77"/>
    </row>
    <row r="52" spans="1:12" s="4" customFormat="1" ht="15.75" thickBot="1" x14ac:dyDescent="0.3">
      <c r="A52" s="72" t="s">
        <v>17</v>
      </c>
      <c r="B52" s="105"/>
      <c r="C52" s="105"/>
      <c r="D52" s="105"/>
      <c r="E52" s="105"/>
      <c r="F52" s="105"/>
      <c r="G52" s="105"/>
      <c r="H52" s="106"/>
      <c r="I52" s="107"/>
      <c r="J52" s="77"/>
    </row>
    <row r="53" spans="1:12" ht="15.75" thickBot="1" x14ac:dyDescent="0.3">
      <c r="A53" s="72" t="s">
        <v>18</v>
      </c>
      <c r="B53" s="67"/>
      <c r="C53" s="67"/>
      <c r="D53" s="67"/>
      <c r="E53" s="67"/>
      <c r="F53" s="67"/>
      <c r="G53" s="67"/>
      <c r="H53" s="67"/>
      <c r="I53" s="67"/>
      <c r="J53" s="67"/>
    </row>
    <row r="54" spans="1:12" x14ac:dyDescent="0.25">
      <c r="A54" s="66"/>
      <c r="B54" s="67"/>
      <c r="C54" s="67"/>
      <c r="D54" s="67"/>
      <c r="E54" s="67"/>
      <c r="F54" s="67"/>
      <c r="G54" s="67"/>
      <c r="H54" s="67"/>
      <c r="I54" s="67"/>
      <c r="J54" s="67"/>
    </row>
    <row r="55" spans="1:12" x14ac:dyDescent="0.25">
      <c r="A55" s="66" t="s">
        <v>42</v>
      </c>
      <c r="B55" s="67"/>
      <c r="C55" s="67"/>
      <c r="D55" s="67"/>
      <c r="E55" s="67"/>
      <c r="F55" s="67"/>
      <c r="G55" s="67"/>
      <c r="H55" s="67"/>
      <c r="I55" s="67"/>
      <c r="J55" s="67"/>
    </row>
    <row r="56" spans="1:12" ht="15.75" thickBot="1" x14ac:dyDescent="0.3">
      <c r="A56" s="66"/>
      <c r="B56" s="67"/>
      <c r="C56" s="67"/>
      <c r="D56" s="67"/>
      <c r="E56" s="67"/>
      <c r="F56" s="67"/>
      <c r="G56" s="67"/>
      <c r="H56" s="67"/>
      <c r="I56" s="67"/>
      <c r="J56" s="67"/>
    </row>
    <row r="57" spans="1:12" ht="18.75" thickBot="1" x14ac:dyDescent="0.3">
      <c r="A57" s="68"/>
      <c r="B57" s="133" t="s">
        <v>40</v>
      </c>
      <c r="C57" s="133"/>
      <c r="D57" s="133"/>
      <c r="E57" s="133"/>
      <c r="F57" s="134"/>
      <c r="G57" s="134"/>
      <c r="H57" s="135" t="s">
        <v>4</v>
      </c>
      <c r="I57" s="135" t="s">
        <v>6</v>
      </c>
      <c r="J57" s="137" t="s">
        <v>5</v>
      </c>
    </row>
    <row r="58" spans="1:12" ht="15.75" thickBot="1" x14ac:dyDescent="0.3">
      <c r="A58" s="69"/>
      <c r="B58" s="70">
        <v>2018</v>
      </c>
      <c r="C58" s="70">
        <v>2030</v>
      </c>
      <c r="D58" s="70">
        <v>2035</v>
      </c>
      <c r="E58" s="70">
        <v>2040</v>
      </c>
      <c r="F58" s="71">
        <v>2045</v>
      </c>
      <c r="G58" s="71">
        <v>2050</v>
      </c>
      <c r="H58" s="136"/>
      <c r="I58" s="136"/>
      <c r="J58" s="138"/>
    </row>
    <row r="59" spans="1:12" x14ac:dyDescent="0.25">
      <c r="A59" s="119" t="s">
        <v>9</v>
      </c>
      <c r="B59" s="120">
        <f>B30/B43</f>
        <v>16.112154436245163</v>
      </c>
      <c r="C59" s="120">
        <f t="shared" ref="C59" si="6">C30/C43</f>
        <v>11.520938557621442</v>
      </c>
      <c r="D59" s="120">
        <f t="shared" ref="D59:F59" si="7">D30/D43</f>
        <v>4.1900829511474171</v>
      </c>
      <c r="E59" s="120">
        <f t="shared" si="7"/>
        <v>2.1777319987223409</v>
      </c>
      <c r="F59" s="120">
        <f t="shared" si="7"/>
        <v>1.2476644420286731</v>
      </c>
      <c r="G59" s="120">
        <f>G30/G43</f>
        <v>0.51757779487928013</v>
      </c>
      <c r="H59" s="121">
        <f>(C59-B59)/B59</f>
        <v>-0.2849535669975663</v>
      </c>
      <c r="I59" s="121">
        <f>(E59-B59)/B59</f>
        <v>-0.86483918042497077</v>
      </c>
      <c r="J59" s="122">
        <f>(G59-B59)/B59</f>
        <v>-0.96787656195033978</v>
      </c>
    </row>
    <row r="60" spans="1:12" x14ac:dyDescent="0.25">
      <c r="A60" s="66" t="s">
        <v>44</v>
      </c>
      <c r="B60" s="123">
        <f>B33/B44</f>
        <v>0.58808717155856582</v>
      </c>
      <c r="C60" s="123">
        <f t="shared" ref="C60" si="8">C33/C44</f>
        <v>0.45705009072951164</v>
      </c>
      <c r="D60" s="123">
        <f t="shared" ref="D60:G60" si="9">D33/D44</f>
        <v>0.35568200881352485</v>
      </c>
      <c r="E60" s="123">
        <f t="shared" si="9"/>
        <v>0.24253997254307061</v>
      </c>
      <c r="F60" s="123">
        <f t="shared" si="9"/>
        <v>0.12929497736559914</v>
      </c>
      <c r="G60" s="123">
        <f t="shared" si="9"/>
        <v>0.10394864525871153</v>
      </c>
      <c r="H60" s="124">
        <f>(C60-B60)/B60</f>
        <v>-0.22281914513077353</v>
      </c>
      <c r="I60" s="124">
        <f>(E60-B60)/B60</f>
        <v>-0.58757819542248468</v>
      </c>
      <c r="J60" s="124">
        <f>(G60-B60)/B60</f>
        <v>-0.82324279411974965</v>
      </c>
      <c r="L60" s="3" t="s">
        <v>45</v>
      </c>
    </row>
    <row r="61" spans="1:12" ht="15.75" thickBot="1" x14ac:dyDescent="0.3">
      <c r="A61" s="110" t="s">
        <v>55</v>
      </c>
      <c r="B61" s="111">
        <f>B35/B48</f>
        <v>0.3</v>
      </c>
      <c r="C61" s="111">
        <f t="shared" ref="C61:G61" si="10">C35/C48</f>
        <v>0.21612851179940146</v>
      </c>
      <c r="D61" s="111">
        <f t="shared" si="10"/>
        <v>0.19367805424219892</v>
      </c>
      <c r="E61" s="111">
        <f t="shared" si="10"/>
        <v>0.16628562762776436</v>
      </c>
      <c r="F61" s="111">
        <f t="shared" si="10"/>
        <v>0.14556098717838273</v>
      </c>
      <c r="G61" s="111">
        <f t="shared" si="10"/>
        <v>5.6291279934741062E-2</v>
      </c>
      <c r="H61" s="112">
        <f>(C61-B61)/B61</f>
        <v>-0.27957162733532848</v>
      </c>
      <c r="I61" s="112">
        <f>(E61-B61)/B61</f>
        <v>-0.44571457457411878</v>
      </c>
      <c r="J61" s="113">
        <f>(G61-B61)/B61</f>
        <v>-0.81236240021752981</v>
      </c>
    </row>
    <row r="64" spans="1:12" x14ac:dyDescent="0.25">
      <c r="B64" s="57"/>
      <c r="C64" s="57"/>
      <c r="D64" s="57"/>
      <c r="E64" s="57"/>
      <c r="F64" s="57"/>
      <c r="G64" s="57"/>
      <c r="H64" s="57"/>
      <c r="I64" s="57"/>
      <c r="J64" s="57"/>
    </row>
    <row r="66" spans="2:11" x14ac:dyDescent="0.25">
      <c r="B66" s="57"/>
      <c r="C66" s="57"/>
      <c r="D66" s="57"/>
      <c r="E66" s="57"/>
      <c r="F66" s="57"/>
      <c r="G66" s="57"/>
      <c r="H66" s="57"/>
      <c r="I66" s="57"/>
      <c r="J66" s="57"/>
      <c r="K66" s="57"/>
    </row>
  </sheetData>
  <mergeCells count="16">
    <mergeCell ref="B16:G16"/>
    <mergeCell ref="H16:H17"/>
    <mergeCell ref="J16:J17"/>
    <mergeCell ref="I16:I17"/>
    <mergeCell ref="B41:G41"/>
    <mergeCell ref="H41:H42"/>
    <mergeCell ref="I41:I42"/>
    <mergeCell ref="J41:J42"/>
    <mergeCell ref="B57:G57"/>
    <mergeCell ref="H57:H58"/>
    <mergeCell ref="J57:J58"/>
    <mergeCell ref="I57:I58"/>
    <mergeCell ref="B28:G28"/>
    <mergeCell ref="H28:H29"/>
    <mergeCell ref="I28:I29"/>
    <mergeCell ref="J28:J29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DD90-83AD-4921-895A-8CF9C907B072}">
  <dimension ref="A1:L65"/>
  <sheetViews>
    <sheetView workbookViewId="0">
      <selection activeCell="E32" sqref="E32"/>
    </sheetView>
  </sheetViews>
  <sheetFormatPr baseColWidth="10" defaultColWidth="9.140625" defaultRowHeight="15" x14ac:dyDescent="0.25"/>
  <cols>
    <col min="1" max="1" width="37" style="66" customWidth="1"/>
    <col min="2" max="7" width="13.7109375" style="67" customWidth="1"/>
    <col min="8" max="10" width="9.140625" style="67"/>
    <col min="11" max="16384" width="9.140625" style="66"/>
  </cols>
  <sheetData>
    <row r="1" spans="1:10" s="77" customFormat="1" ht="15.75" thickBot="1" x14ac:dyDescent="0.3">
      <c r="A1" s="170"/>
      <c r="B1" s="170"/>
      <c r="C1" s="170"/>
      <c r="D1" s="170"/>
      <c r="E1" s="170"/>
      <c r="F1" s="170"/>
      <c r="G1" s="170"/>
      <c r="H1" s="171"/>
      <c r="I1" s="171"/>
      <c r="J1" s="172"/>
    </row>
    <row r="2" spans="1:10" s="77" customFormat="1" ht="15.75" thickBot="1" x14ac:dyDescent="0.3">
      <c r="A2" s="170"/>
      <c r="C2" s="170"/>
      <c r="D2" s="170"/>
      <c r="E2" s="170"/>
      <c r="F2" s="170"/>
      <c r="G2" s="170"/>
      <c r="H2" s="171"/>
      <c r="I2" s="171"/>
      <c r="J2" s="172"/>
    </row>
    <row r="3" spans="1:10" s="77" customFormat="1" ht="15.75" thickBot="1" x14ac:dyDescent="0.3">
      <c r="A3" s="170"/>
      <c r="B3" s="170"/>
      <c r="C3" s="170"/>
      <c r="D3" s="170"/>
      <c r="E3" s="170"/>
      <c r="F3" s="170"/>
      <c r="G3" s="170"/>
      <c r="H3" s="171"/>
      <c r="I3" s="171"/>
      <c r="J3" s="172"/>
    </row>
    <row r="4" spans="1:10" s="77" customFormat="1" ht="15.75" thickBot="1" x14ac:dyDescent="0.3">
      <c r="A4" s="170"/>
      <c r="B4" s="170"/>
      <c r="C4" s="170"/>
      <c r="D4" s="170"/>
      <c r="E4" s="170"/>
      <c r="F4" s="170"/>
      <c r="G4" s="170"/>
      <c r="H4" s="171"/>
      <c r="I4" s="171"/>
      <c r="J4" s="172"/>
    </row>
    <row r="5" spans="1:10" s="77" customFormat="1" ht="15.75" thickBot="1" x14ac:dyDescent="0.3">
      <c r="A5" s="170"/>
      <c r="B5" s="170"/>
      <c r="C5" s="170"/>
      <c r="D5" s="170"/>
      <c r="E5" s="170"/>
      <c r="F5" s="170"/>
      <c r="G5" s="170"/>
      <c r="H5" s="171"/>
      <c r="I5" s="171"/>
      <c r="J5" s="172"/>
    </row>
    <row r="6" spans="1:10" s="77" customFormat="1" ht="19.5" thickBot="1" x14ac:dyDescent="0.3">
      <c r="A6" s="170"/>
      <c r="B6" s="173" t="s">
        <v>27</v>
      </c>
      <c r="C6" s="170"/>
      <c r="D6" s="170"/>
      <c r="E6" s="170"/>
      <c r="F6" s="170"/>
      <c r="G6" s="170"/>
      <c r="H6" s="171"/>
      <c r="I6" s="171"/>
      <c r="J6" s="172"/>
    </row>
    <row r="7" spans="1:10" s="77" customFormat="1" ht="15.75" thickBot="1" x14ac:dyDescent="0.3">
      <c r="A7" s="170"/>
      <c r="B7" s="170"/>
      <c r="C7" s="170"/>
      <c r="D7" s="170"/>
      <c r="E7" s="170"/>
      <c r="F7" s="170"/>
      <c r="G7" s="170"/>
      <c r="H7" s="171"/>
      <c r="I7" s="171"/>
      <c r="J7" s="172"/>
    </row>
    <row r="12" spans="1:10" x14ac:dyDescent="0.25">
      <c r="C12" s="174"/>
      <c r="D12" s="174"/>
      <c r="E12" s="174"/>
      <c r="F12" s="174"/>
      <c r="G12" s="174"/>
    </row>
    <row r="14" spans="1:10" x14ac:dyDescent="0.25">
      <c r="A14" s="66" t="s">
        <v>22</v>
      </c>
    </row>
    <row r="15" spans="1:10" ht="15.75" thickBot="1" x14ac:dyDescent="0.3"/>
    <row r="16" spans="1:10" s="77" customFormat="1" ht="18.75" thickBot="1" x14ac:dyDescent="0.4">
      <c r="A16" s="68"/>
      <c r="B16" s="139" t="s">
        <v>39</v>
      </c>
      <c r="C16" s="139"/>
      <c r="D16" s="139"/>
      <c r="E16" s="139"/>
      <c r="F16" s="140"/>
      <c r="G16" s="140"/>
      <c r="H16" s="154" t="s">
        <v>4</v>
      </c>
      <c r="I16" s="154" t="s">
        <v>6</v>
      </c>
      <c r="J16" s="156" t="s">
        <v>5</v>
      </c>
    </row>
    <row r="17" spans="1:12" s="77" customFormat="1" ht="15.75" thickBot="1" x14ac:dyDescent="0.3">
      <c r="A17" s="69"/>
      <c r="B17" s="70">
        <v>2018</v>
      </c>
      <c r="C17" s="70">
        <v>2030</v>
      </c>
      <c r="D17" s="70">
        <v>2035</v>
      </c>
      <c r="E17" s="70">
        <v>2040</v>
      </c>
      <c r="F17" s="71">
        <v>2045</v>
      </c>
      <c r="G17" s="71">
        <v>2050</v>
      </c>
      <c r="H17" s="155"/>
      <c r="I17" s="155"/>
      <c r="J17" s="157"/>
    </row>
    <row r="18" spans="1:12" s="77" customFormat="1" ht="15.75" thickBot="1" x14ac:dyDescent="0.3">
      <c r="A18" s="7" t="s">
        <v>57</v>
      </c>
      <c r="B18" s="11">
        <v>670.16975392790005</v>
      </c>
      <c r="C18" s="175">
        <v>594.4213121284123</v>
      </c>
      <c r="D18" s="175">
        <v>442.0256839413899</v>
      </c>
      <c r="E18" s="175">
        <v>286.99298196989196</v>
      </c>
      <c r="F18" s="175">
        <v>135.43372193070604</v>
      </c>
      <c r="G18" s="175">
        <v>7.7559721710600282</v>
      </c>
      <c r="H18" s="76">
        <f>(C18-B18)/B18</f>
        <v>-0.11302873839877459</v>
      </c>
      <c r="I18" s="76">
        <f>(E18-B18)/B18</f>
        <v>-0.57176076615243965</v>
      </c>
      <c r="J18" s="76">
        <f t="shared" ref="J18:J23" si="0">(G18-B18)/B18</f>
        <v>-0.98842685435204747</v>
      </c>
      <c r="L18" s="4" t="s">
        <v>59</v>
      </c>
    </row>
    <row r="19" spans="1:12" s="77" customFormat="1" ht="15.75" thickBot="1" x14ac:dyDescent="0.3">
      <c r="A19" s="7" t="s">
        <v>58</v>
      </c>
      <c r="B19" s="11">
        <v>32.679054144311863</v>
      </c>
      <c r="C19" s="175">
        <v>31.279315701380938</v>
      </c>
      <c r="D19" s="175">
        <v>29.446750499818961</v>
      </c>
      <c r="E19" s="175">
        <v>25.174824788025091</v>
      </c>
      <c r="F19" s="175">
        <v>21.536348429089372</v>
      </c>
      <c r="G19" s="175">
        <v>16.992564621898524</v>
      </c>
      <c r="H19" s="76">
        <f t="shared" ref="H19" si="1">(C19-B19)/B19</f>
        <v>-4.28328934108567E-2</v>
      </c>
      <c r="I19" s="76">
        <f t="shared" ref="I19" si="2">(E19-B19)/B19</f>
        <v>-0.22963422757426907</v>
      </c>
      <c r="J19" s="76">
        <f t="shared" ref="J19" si="3">(G19-B19)/B19</f>
        <v>-0.48001663246253229</v>
      </c>
      <c r="L19" s="4" t="s">
        <v>59</v>
      </c>
    </row>
    <row r="20" spans="1:12" s="77" customFormat="1" ht="15.75" thickBot="1" x14ac:dyDescent="0.3">
      <c r="A20" s="79" t="s">
        <v>3</v>
      </c>
      <c r="B20" s="175">
        <v>279.30529722687663</v>
      </c>
      <c r="C20" s="175">
        <v>283.27371297645266</v>
      </c>
      <c r="D20" s="175">
        <v>266.92459289305827</v>
      </c>
      <c r="E20" s="175">
        <v>236.15487244412265</v>
      </c>
      <c r="F20" s="175">
        <v>204.88400905210412</v>
      </c>
      <c r="G20" s="175">
        <v>170.96132714449232</v>
      </c>
      <c r="H20" s="76">
        <f t="shared" ref="H20:H23" si="4">(C20-B20)/B20</f>
        <v>1.4208165004305393E-2</v>
      </c>
      <c r="I20" s="76">
        <f t="shared" ref="I20:I23" si="5">(E20-B20)/B20</f>
        <v>-0.15449196707394836</v>
      </c>
      <c r="J20" s="76">
        <f t="shared" si="0"/>
        <v>-0.38790517458169688</v>
      </c>
      <c r="L20" s="77" t="s">
        <v>25</v>
      </c>
    </row>
    <row r="21" spans="1:12" s="77" customFormat="1" ht="15.75" thickBot="1" x14ac:dyDescent="0.3">
      <c r="A21" s="79" t="s">
        <v>0</v>
      </c>
      <c r="B21" s="176">
        <v>77.203199999999995</v>
      </c>
      <c r="C21" s="176">
        <v>76.008471526059239</v>
      </c>
      <c r="D21" s="176">
        <v>70.248626739336544</v>
      </c>
      <c r="E21" s="176">
        <v>61.174610446790005</v>
      </c>
      <c r="F21" s="176">
        <v>51.377448324313328</v>
      </c>
      <c r="G21" s="176">
        <v>41.291787727992897</v>
      </c>
      <c r="H21" s="122">
        <f t="shared" si="4"/>
        <v>-1.547511597888114E-2</v>
      </c>
      <c r="I21" s="76">
        <f t="shared" si="5"/>
        <v>-0.20761561118204933</v>
      </c>
      <c r="J21" s="76">
        <f>(G21-B21)/B21</f>
        <v>-0.46515445307975706</v>
      </c>
    </row>
    <row r="22" spans="1:12" s="77" customFormat="1" ht="15.75" thickBot="1" x14ac:dyDescent="0.3">
      <c r="A22" s="177" t="s">
        <v>2</v>
      </c>
      <c r="B22" s="178">
        <v>35.384800000000006</v>
      </c>
      <c r="C22" s="178">
        <v>34.549305239117835</v>
      </c>
      <c r="D22" s="178">
        <v>31.931193972425699</v>
      </c>
      <c r="E22" s="178">
        <v>27.806641112177275</v>
      </c>
      <c r="F22" s="178">
        <v>23.353385601960603</v>
      </c>
      <c r="G22" s="178">
        <v>18.768994421814956</v>
      </c>
      <c r="H22" s="124">
        <f t="shared" si="4"/>
        <v>-2.3611685268312105E-2</v>
      </c>
      <c r="I22" s="179">
        <f t="shared" si="5"/>
        <v>-0.21416424249459456</v>
      </c>
      <c r="J22" s="122">
        <f t="shared" si="0"/>
        <v>-0.46957466421132937</v>
      </c>
    </row>
    <row r="23" spans="1:12" s="77" customFormat="1" ht="15.75" thickBot="1" x14ac:dyDescent="0.3">
      <c r="A23" s="180" t="s">
        <v>7</v>
      </c>
      <c r="B23" s="62">
        <f>SUM(B18:B22)</f>
        <v>1094.7421052990885</v>
      </c>
      <c r="C23" s="62">
        <v>1020</v>
      </c>
      <c r="D23" s="62">
        <v>840</v>
      </c>
      <c r="E23" s="62">
        <v>640</v>
      </c>
      <c r="F23" s="62">
        <v>440</v>
      </c>
      <c r="G23" s="62">
        <v>250</v>
      </c>
      <c r="H23" s="181">
        <f t="shared" si="4"/>
        <v>-6.827371025312727E-2</v>
      </c>
      <c r="I23" s="182">
        <f t="shared" si="5"/>
        <v>-0.4153874260411779</v>
      </c>
      <c r="J23" s="183">
        <f t="shared" si="0"/>
        <v>-0.77163571329733516</v>
      </c>
    </row>
    <row r="24" spans="1:12" x14ac:dyDescent="0.25">
      <c r="B24" s="66"/>
    </row>
    <row r="25" spans="1:12" x14ac:dyDescent="0.25">
      <c r="B25" s="66"/>
    </row>
    <row r="26" spans="1:12" x14ac:dyDescent="0.25">
      <c r="A26" s="66" t="s">
        <v>23</v>
      </c>
    </row>
    <row r="27" spans="1:12" ht="15.75" thickBot="1" x14ac:dyDescent="0.3"/>
    <row r="28" spans="1:12" ht="18.75" thickBot="1" x14ac:dyDescent="0.4">
      <c r="A28" s="68"/>
      <c r="B28" s="139" t="s">
        <v>39</v>
      </c>
      <c r="C28" s="139"/>
      <c r="D28" s="139"/>
      <c r="E28" s="139"/>
      <c r="F28" s="140"/>
      <c r="G28" s="140"/>
      <c r="H28" s="141" t="s">
        <v>4</v>
      </c>
      <c r="I28" s="141" t="s">
        <v>6</v>
      </c>
      <c r="J28" s="143" t="s">
        <v>5</v>
      </c>
    </row>
    <row r="29" spans="1:12" ht="15.75" thickBot="1" x14ac:dyDescent="0.3">
      <c r="A29" s="69"/>
      <c r="B29" s="70">
        <v>2018</v>
      </c>
      <c r="C29" s="70">
        <v>2030</v>
      </c>
      <c r="D29" s="70">
        <v>2035</v>
      </c>
      <c r="E29" s="70">
        <v>2040</v>
      </c>
      <c r="F29" s="71">
        <v>2045</v>
      </c>
      <c r="G29" s="71">
        <v>2050</v>
      </c>
      <c r="H29" s="142"/>
      <c r="I29" s="142"/>
      <c r="J29" s="144"/>
    </row>
    <row r="30" spans="1:12" s="77" customFormat="1" ht="15.75" thickBot="1" x14ac:dyDescent="0.3">
      <c r="A30" s="72" t="s">
        <v>9</v>
      </c>
      <c r="B30" s="73">
        <v>1036.5888770804779</v>
      </c>
      <c r="C30" s="73">
        <v>952.47964690337722</v>
      </c>
      <c r="D30" s="73">
        <v>774.11538599237349</v>
      </c>
      <c r="E30" s="73">
        <v>575.17242706733816</v>
      </c>
      <c r="F30" s="73">
        <v>378.31279726794673</v>
      </c>
      <c r="G30" s="73">
        <v>202.2720367218059</v>
      </c>
      <c r="H30" s="76">
        <f>(C30-B30)/B30</f>
        <v>-8.1140394265074384E-2</v>
      </c>
      <c r="I30" s="76">
        <f>(E30-B30)/B30</f>
        <v>-0.44512965575388541</v>
      </c>
      <c r="J30" s="76">
        <f>(G30-B30)/B30</f>
        <v>-0.8048676373110436</v>
      </c>
    </row>
    <row r="31" spans="1:12" s="77" customFormat="1" ht="15.75" thickBot="1" x14ac:dyDescent="0.3">
      <c r="A31" s="75" t="s">
        <v>29</v>
      </c>
      <c r="B31" s="73">
        <v>823.28943392789995</v>
      </c>
      <c r="C31" s="73">
        <v>745.74517857083254</v>
      </c>
      <c r="D31" s="73">
        <v>582.23259052331923</v>
      </c>
      <c r="E31" s="73">
        <v>408.78438752056587</v>
      </c>
      <c r="F31" s="73">
        <v>237.97626876730104</v>
      </c>
      <c r="G31" s="73">
        <v>89.963032066710042</v>
      </c>
      <c r="H31" s="76">
        <f t="shared" ref="H31:H32" si="6">(C31-B31)/B31</f>
        <v>-9.4188328140086874E-2</v>
      </c>
      <c r="I31" s="76">
        <f t="shared" ref="I31:I32" si="7">(E31-B31)/B31</f>
        <v>-0.50347426958917418</v>
      </c>
      <c r="J31" s="76">
        <f t="shared" ref="J30:J36" si="8">(G31-B31)/B31</f>
        <v>-0.89072733311115393</v>
      </c>
    </row>
    <row r="32" spans="1:12" s="77" customFormat="1" ht="15.75" thickBot="1" x14ac:dyDescent="0.3">
      <c r="A32" s="75" t="s">
        <v>28</v>
      </c>
      <c r="B32" s="73">
        <v>171.48104315257797</v>
      </c>
      <c r="C32" s="73">
        <v>165.34377777115185</v>
      </c>
      <c r="D32" s="73">
        <v>153.54675404478027</v>
      </c>
      <c r="E32" s="73">
        <v>133.07518217206871</v>
      </c>
      <c r="F32" s="73">
        <v>112.29885604132812</v>
      </c>
      <c r="G32" s="73">
        <v>89.823410954002725</v>
      </c>
      <c r="H32" s="76">
        <f t="shared" si="6"/>
        <v>-3.5789760014262276E-2</v>
      </c>
      <c r="I32" s="76">
        <f t="shared" si="7"/>
        <v>-0.22396563651841703</v>
      </c>
      <c r="J32" s="76">
        <f t="shared" si="8"/>
        <v>-0.47619043304932007</v>
      </c>
    </row>
    <row r="33" spans="1:10" s="77" customFormat="1" ht="15.75" thickBot="1" x14ac:dyDescent="0.3">
      <c r="A33" s="77" t="s">
        <v>10</v>
      </c>
      <c r="B33" s="78">
        <v>18.674474653800225</v>
      </c>
      <c r="C33" s="78">
        <v>26.882557132179645</v>
      </c>
      <c r="D33" s="78">
        <v>25.472965742750674</v>
      </c>
      <c r="E33" s="78">
        <v>23.667176418597471</v>
      </c>
      <c r="F33" s="78">
        <v>22.485446235151219</v>
      </c>
      <c r="G33" s="78">
        <v>21.152025152776808</v>
      </c>
      <c r="H33" s="76">
        <f t="shared" ref="H33:H36" si="9">(C33-B33)/B33</f>
        <v>0.43953485335176962</v>
      </c>
      <c r="I33" s="76">
        <f t="shared" ref="I33:I36" si="10">(E33-B33)/B33</f>
        <v>0.26735433565630395</v>
      </c>
      <c r="J33" s="76">
        <f t="shared" si="8"/>
        <v>0.13267042553576766</v>
      </c>
    </row>
    <row r="34" spans="1:10" s="77" customFormat="1" ht="15.75" thickBot="1" x14ac:dyDescent="0.3">
      <c r="A34" s="79" t="s">
        <v>13</v>
      </c>
      <c r="B34" s="80">
        <v>10.945375223973585</v>
      </c>
      <c r="C34" s="81">
        <v>11.496711961550959</v>
      </c>
      <c r="D34" s="81">
        <v>10.831078464357137</v>
      </c>
      <c r="E34" s="81">
        <v>9.5149316551611633</v>
      </c>
      <c r="F34" s="81">
        <v>8.2315066142422104</v>
      </c>
      <c r="G34" s="81">
        <v>6.7932736853391686</v>
      </c>
      <c r="H34" s="76">
        <f t="shared" si="9"/>
        <v>5.0371661664899807E-2</v>
      </c>
      <c r="I34" s="76">
        <f t="shared" si="10"/>
        <v>-0.13068931302412823</v>
      </c>
      <c r="J34" s="76">
        <f t="shared" si="8"/>
        <v>-0.37934757408225667</v>
      </c>
    </row>
    <row r="35" spans="1:10" s="77" customFormat="1" ht="15.75" thickBot="1" x14ac:dyDescent="0.3">
      <c r="A35" s="82" t="s">
        <v>24</v>
      </c>
      <c r="B35" s="83">
        <v>28.533378340836666</v>
      </c>
      <c r="C35" s="83">
        <v>28.67320157431524</v>
      </c>
      <c r="D35" s="83">
        <v>30.157417846547915</v>
      </c>
      <c r="E35" s="83">
        <v>28.949395619910135</v>
      </c>
      <c r="F35" s="83">
        <v>27.555163220833201</v>
      </c>
      <c r="G35" s="83">
        <v>25.553310527336851</v>
      </c>
      <c r="H35" s="122">
        <f t="shared" si="9"/>
        <v>4.9003392380796229E-3</v>
      </c>
      <c r="I35" s="122">
        <f t="shared" si="10"/>
        <v>1.4580021829313809E-2</v>
      </c>
      <c r="J35" s="122">
        <f t="shared" si="8"/>
        <v>-0.1044414642354065</v>
      </c>
    </row>
    <row r="36" spans="1:10" s="77" customFormat="1" ht="15.75" thickBot="1" x14ac:dyDescent="0.3">
      <c r="A36" s="85" t="s">
        <v>7</v>
      </c>
      <c r="B36" s="86">
        <f>B30+B33+B34+B35</f>
        <v>1094.7421052990883</v>
      </c>
      <c r="C36" s="86">
        <f>C23</f>
        <v>1020</v>
      </c>
      <c r="D36" s="86">
        <f t="shared" ref="D36:G36" si="11">D23</f>
        <v>840</v>
      </c>
      <c r="E36" s="86">
        <f t="shared" si="11"/>
        <v>640</v>
      </c>
      <c r="F36" s="86">
        <f t="shared" si="11"/>
        <v>440</v>
      </c>
      <c r="G36" s="86">
        <f t="shared" si="11"/>
        <v>250</v>
      </c>
      <c r="H36" s="181">
        <f t="shared" si="9"/>
        <v>-6.8273710253127076E-2</v>
      </c>
      <c r="I36" s="181">
        <f t="shared" si="10"/>
        <v>-0.41538742604117779</v>
      </c>
      <c r="J36" s="183">
        <f t="shared" si="8"/>
        <v>-0.77163571329733505</v>
      </c>
    </row>
    <row r="37" spans="1:10" x14ac:dyDescent="0.25">
      <c r="B37" s="66"/>
    </row>
    <row r="39" spans="1:10" x14ac:dyDescent="0.25">
      <c r="A39" s="66" t="s">
        <v>21</v>
      </c>
    </row>
    <row r="40" spans="1:10" ht="15.75" thickBot="1" x14ac:dyDescent="0.3"/>
    <row r="41" spans="1:10" s="77" customFormat="1" ht="15.75" customHeight="1" thickBot="1" x14ac:dyDescent="0.3">
      <c r="A41" s="68"/>
      <c r="B41" s="134" t="s">
        <v>8</v>
      </c>
      <c r="C41" s="184"/>
      <c r="D41" s="184"/>
      <c r="E41" s="184"/>
      <c r="F41" s="184"/>
      <c r="G41" s="185"/>
      <c r="H41" s="154" t="s">
        <v>4</v>
      </c>
      <c r="I41" s="154" t="s">
        <v>6</v>
      </c>
      <c r="J41" s="156" t="s">
        <v>5</v>
      </c>
    </row>
    <row r="42" spans="1:10" s="77" customFormat="1" ht="15.75" thickBot="1" x14ac:dyDescent="0.3">
      <c r="A42" s="69"/>
      <c r="B42" s="70">
        <v>2018</v>
      </c>
      <c r="C42" s="70">
        <v>2030</v>
      </c>
      <c r="D42" s="70">
        <v>2035</v>
      </c>
      <c r="E42" s="70">
        <v>2040</v>
      </c>
      <c r="F42" s="71">
        <v>2045</v>
      </c>
      <c r="G42" s="71">
        <v>2050</v>
      </c>
      <c r="H42" s="155"/>
      <c r="I42" s="155"/>
      <c r="J42" s="157"/>
    </row>
    <row r="43" spans="1:10" s="77" customFormat="1" ht="15.75" thickBot="1" x14ac:dyDescent="0.3">
      <c r="A43" s="72" t="s">
        <v>9</v>
      </c>
      <c r="B43" s="105">
        <v>64.335832999999994</v>
      </c>
      <c r="C43" s="105">
        <v>65.835496569252328</v>
      </c>
      <c r="D43" s="105">
        <v>70.621682921718133</v>
      </c>
      <c r="E43" s="105">
        <v>77.26412240615268</v>
      </c>
      <c r="F43" s="105">
        <v>80.598924505628489</v>
      </c>
      <c r="G43" s="105">
        <v>81.459761026862381</v>
      </c>
      <c r="H43" s="96">
        <f>(C43-B43)/B43</f>
        <v>2.3309926977277722E-2</v>
      </c>
      <c r="I43" s="76">
        <f t="shared" ref="I43:I49" si="12">(E43-B43)/B43</f>
        <v>0.20095005851797532</v>
      </c>
      <c r="J43" s="76">
        <f t="shared" ref="J43:J49" si="13">(G43-C43)/C43</f>
        <v>0.23732280109978204</v>
      </c>
    </row>
    <row r="44" spans="1:10" s="77" customFormat="1" ht="15.75" thickBot="1" x14ac:dyDescent="0.3">
      <c r="A44" s="77" t="s">
        <v>10</v>
      </c>
      <c r="B44" s="95">
        <v>31.754602985657016</v>
      </c>
      <c r="C44" s="95">
        <v>51.560583515849586</v>
      </c>
      <c r="D44" s="95">
        <v>61.410960781412506</v>
      </c>
      <c r="E44" s="95">
        <v>71.943009026243601</v>
      </c>
      <c r="F44" s="95">
        <v>80.916463806778523</v>
      </c>
      <c r="G44" s="95">
        <v>89.947261114309356</v>
      </c>
      <c r="H44" s="96">
        <f t="shared" ref="H44:H49" si="14">(C44-B44)/B44</f>
        <v>0.62371998601710044</v>
      </c>
      <c r="I44" s="76">
        <f t="shared" si="12"/>
        <v>1.2655930876773664</v>
      </c>
      <c r="J44" s="76">
        <f>(G44-B44)/B44</f>
        <v>1.8325739469939812</v>
      </c>
    </row>
    <row r="45" spans="1:10" s="77" customFormat="1" ht="15.75" thickBot="1" x14ac:dyDescent="0.3">
      <c r="A45" s="94" t="s">
        <v>11</v>
      </c>
      <c r="B45" s="95">
        <v>12.680548130925098</v>
      </c>
      <c r="C45" s="95">
        <v>16.194569112823622</v>
      </c>
      <c r="D45" s="95">
        <v>18.279523347914566</v>
      </c>
      <c r="E45" s="95">
        <v>20.875918098321247</v>
      </c>
      <c r="F45" s="95">
        <v>22.63026321273885</v>
      </c>
      <c r="G45" s="95">
        <v>23.889136305770602</v>
      </c>
      <c r="H45" s="96">
        <f t="shared" si="14"/>
        <v>0.27711901296510921</v>
      </c>
      <c r="I45" s="76">
        <f t="shared" si="12"/>
        <v>0.64629461461602156</v>
      </c>
      <c r="J45" s="76">
        <f>(G45-B45)/B45</f>
        <v>0.88391984787394129</v>
      </c>
    </row>
    <row r="46" spans="1:10" s="77" customFormat="1" ht="15.75" thickBot="1" x14ac:dyDescent="0.3">
      <c r="A46" s="94" t="s">
        <v>12</v>
      </c>
      <c r="B46" s="97">
        <v>19.074054854731916</v>
      </c>
      <c r="C46" s="95">
        <v>35.366014403025964</v>
      </c>
      <c r="D46" s="95">
        <v>43.131437433497936</v>
      </c>
      <c r="E46" s="95">
        <v>51.067090927922337</v>
      </c>
      <c r="F46" s="95">
        <v>58.286200594039663</v>
      </c>
      <c r="G46" s="95">
        <v>66.05812480853875</v>
      </c>
      <c r="H46" s="96">
        <f t="shared" si="14"/>
        <v>0.85414242919891359</v>
      </c>
      <c r="I46" s="76">
        <f t="shared" si="12"/>
        <v>1.6773064939180222</v>
      </c>
      <c r="J46" s="76">
        <f>(G46-B46)/B46</f>
        <v>2.4632449844376416</v>
      </c>
    </row>
    <row r="47" spans="1:10" s="77" customFormat="1" ht="15.75" thickBot="1" x14ac:dyDescent="0.3">
      <c r="A47" s="79" t="s">
        <v>13</v>
      </c>
      <c r="B47" s="186">
        <v>33.167803709010862</v>
      </c>
      <c r="C47" s="175">
        <v>41.583988763615785</v>
      </c>
      <c r="D47" s="175">
        <v>46.633457179839951</v>
      </c>
      <c r="E47" s="175">
        <v>52.619326111022147</v>
      </c>
      <c r="F47" s="175">
        <v>57.141920234372044</v>
      </c>
      <c r="G47" s="175">
        <v>60.895790851313492</v>
      </c>
      <c r="H47" s="96">
        <f t="shared" si="14"/>
        <v>0.25374562417343471</v>
      </c>
      <c r="I47" s="76">
        <f t="shared" si="12"/>
        <v>0.58645795701952952</v>
      </c>
      <c r="J47" s="76">
        <f>(G47-B47)/B47</f>
        <v>0.8359910528163681</v>
      </c>
    </row>
    <row r="48" spans="1:10" s="77" customFormat="1" ht="15.75" thickBot="1" x14ac:dyDescent="0.3">
      <c r="A48" s="100" t="s">
        <v>14</v>
      </c>
      <c r="B48" s="187">
        <v>95.111261136122224</v>
      </c>
      <c r="C48" s="187">
        <v>118.58009483687616</v>
      </c>
      <c r="D48" s="187">
        <v>133.11196030589707</v>
      </c>
      <c r="E48" s="187">
        <v>150.26678793219466</v>
      </c>
      <c r="F48" s="187">
        <v>162.5422935879653</v>
      </c>
      <c r="G48" s="187">
        <v>172.38258719376145</v>
      </c>
      <c r="H48" s="96">
        <f t="shared" si="14"/>
        <v>0.24675136698235542</v>
      </c>
      <c r="I48" s="76">
        <f t="shared" si="12"/>
        <v>0.57990532495552172</v>
      </c>
      <c r="J48" s="76">
        <f>(G48-B48)/B48</f>
        <v>0.81243088499320104</v>
      </c>
    </row>
    <row r="49" spans="1:12" s="77" customFormat="1" ht="15.75" thickBot="1" x14ac:dyDescent="0.3">
      <c r="A49" s="82" t="s">
        <v>15</v>
      </c>
      <c r="B49" s="188">
        <v>81.733431157898536</v>
      </c>
      <c r="C49" s="188">
        <v>102.5812459514993</v>
      </c>
      <c r="D49" s="188">
        <v>115.05298828215578</v>
      </c>
      <c r="E49" s="188">
        <v>129.64235362720808</v>
      </c>
      <c r="F49" s="188">
        <v>140.18428932221028</v>
      </c>
      <c r="G49" s="188">
        <v>148.78054128509305</v>
      </c>
      <c r="H49" s="189">
        <f t="shared" si="14"/>
        <v>0.2550708381901336</v>
      </c>
      <c r="I49" s="189">
        <f t="shared" si="12"/>
        <v>0.5861606663343869</v>
      </c>
      <c r="J49" s="190">
        <f>(G49-B49)/B49</f>
        <v>0.82031439494651914</v>
      </c>
    </row>
    <row r="50" spans="1:12" s="77" customFormat="1" ht="15.75" thickBot="1" x14ac:dyDescent="0.3">
      <c r="B50" s="105"/>
      <c r="C50" s="105"/>
      <c r="D50" s="105"/>
      <c r="E50" s="105"/>
      <c r="F50" s="105"/>
      <c r="G50" s="105"/>
      <c r="H50" s="106"/>
      <c r="I50" s="107"/>
      <c r="J50" s="72"/>
    </row>
    <row r="51" spans="1:12" s="77" customFormat="1" ht="15.75" thickBot="1" x14ac:dyDescent="0.3">
      <c r="A51" s="72" t="s">
        <v>16</v>
      </c>
      <c r="B51" s="105"/>
      <c r="C51" s="105"/>
      <c r="D51" s="105"/>
      <c r="E51" s="105"/>
      <c r="F51" s="105"/>
      <c r="G51" s="105"/>
      <c r="H51" s="106"/>
      <c r="I51" s="107"/>
    </row>
    <row r="52" spans="1:12" s="77" customFormat="1" ht="15.75" thickBot="1" x14ac:dyDescent="0.3">
      <c r="A52" s="72" t="s">
        <v>17</v>
      </c>
      <c r="B52" s="105"/>
      <c r="C52" s="105"/>
      <c r="D52" s="105"/>
      <c r="E52" s="105"/>
      <c r="F52" s="105"/>
      <c r="G52" s="105"/>
      <c r="H52" s="106"/>
      <c r="I52" s="107"/>
    </row>
    <row r="53" spans="1:12" ht="15.75" thickBot="1" x14ac:dyDescent="0.3">
      <c r="A53" s="72" t="s">
        <v>18</v>
      </c>
    </row>
    <row r="55" spans="1:12" x14ac:dyDescent="0.25">
      <c r="A55" s="66" t="s">
        <v>43</v>
      </c>
    </row>
    <row r="56" spans="1:12" ht="15.75" thickBot="1" x14ac:dyDescent="0.3"/>
    <row r="57" spans="1:12" ht="18.75" thickBot="1" x14ac:dyDescent="0.3">
      <c r="A57" s="68"/>
      <c r="B57" s="133" t="s">
        <v>40</v>
      </c>
      <c r="C57" s="133"/>
      <c r="D57" s="133"/>
      <c r="E57" s="133"/>
      <c r="F57" s="134"/>
      <c r="G57" s="134"/>
      <c r="H57" s="135" t="s">
        <v>4</v>
      </c>
      <c r="I57" s="135" t="s">
        <v>6</v>
      </c>
      <c r="J57" s="137" t="s">
        <v>5</v>
      </c>
    </row>
    <row r="58" spans="1:12" ht="15.75" thickBot="1" x14ac:dyDescent="0.3">
      <c r="A58" s="69"/>
      <c r="B58" s="70">
        <v>2018</v>
      </c>
      <c r="C58" s="70">
        <v>2030</v>
      </c>
      <c r="D58" s="70">
        <v>2035</v>
      </c>
      <c r="E58" s="70">
        <v>2040</v>
      </c>
      <c r="F58" s="71">
        <v>2045</v>
      </c>
      <c r="G58" s="71">
        <v>2050</v>
      </c>
      <c r="H58" s="136"/>
      <c r="I58" s="136"/>
      <c r="J58" s="138"/>
    </row>
    <row r="59" spans="1:12" x14ac:dyDescent="0.25">
      <c r="A59" s="119" t="s">
        <v>9</v>
      </c>
      <c r="B59" s="120">
        <f>B30/B43</f>
        <v>16.112154436245163</v>
      </c>
      <c r="C59" s="120">
        <f>C30/C43</f>
        <v>14.467569875492082</v>
      </c>
      <c r="D59" s="120">
        <f t="shared" ref="D59:F59" si="15">D30/D43</f>
        <v>10.961440650606635</v>
      </c>
      <c r="E59" s="120">
        <f t="shared" si="15"/>
        <v>7.4442368482986376</v>
      </c>
      <c r="F59" s="120">
        <f t="shared" si="15"/>
        <v>4.6937697939322742</v>
      </c>
      <c r="G59" s="120">
        <f>G30/G43</f>
        <v>2.4830914573282894</v>
      </c>
      <c r="H59" s="121">
        <f>(C59-B59)/B59</f>
        <v>-0.10207105246294682</v>
      </c>
      <c r="I59" s="121">
        <f>(E59-B59)/B59</f>
        <v>-0.5379738397025029</v>
      </c>
      <c r="J59" s="122">
        <f>(G59-B59)/B59</f>
        <v>-0.84588706202179642</v>
      </c>
    </row>
    <row r="60" spans="1:12" x14ac:dyDescent="0.25">
      <c r="A60" s="66" t="s">
        <v>44</v>
      </c>
      <c r="B60" s="123">
        <f>B33/B44</f>
        <v>0.58808717155856582</v>
      </c>
      <c r="C60" s="123">
        <f t="shared" ref="C60:G60" si="16">C33/C44</f>
        <v>0.52137806244795537</v>
      </c>
      <c r="D60" s="123">
        <f t="shared" ref="D60:F60" si="17">D33/D44</f>
        <v>0.41479510202453429</v>
      </c>
      <c r="E60" s="123">
        <f t="shared" si="17"/>
        <v>0.32897117786613683</v>
      </c>
      <c r="F60" s="123">
        <f t="shared" si="17"/>
        <v>0.27788468721080678</v>
      </c>
      <c r="G60" s="123">
        <f t="shared" si="16"/>
        <v>0.23516030272334568</v>
      </c>
      <c r="H60" s="124">
        <f>(C60-B60)/B60</f>
        <v>-0.11343404912883241</v>
      </c>
      <c r="I60" s="124">
        <f>(E60-B60)/B60</f>
        <v>-0.4406081380855702</v>
      </c>
      <c r="J60" s="124">
        <f>(G60-B60)/B60</f>
        <v>-0.60012679395791457</v>
      </c>
      <c r="L60" s="66" t="s">
        <v>45</v>
      </c>
    </row>
    <row r="61" spans="1:12" ht="15.75" thickBot="1" x14ac:dyDescent="0.3">
      <c r="A61" s="110" t="s">
        <v>55</v>
      </c>
      <c r="B61" s="111">
        <f>B35/B48</f>
        <v>0.3</v>
      </c>
      <c r="C61" s="111">
        <f t="shared" ref="C61:G61" si="18">C35/C48</f>
        <v>0.24180450870577663</v>
      </c>
      <c r="D61" s="111">
        <f t="shared" si="18"/>
        <v>0.22655678556040237</v>
      </c>
      <c r="E61" s="111">
        <f t="shared" si="18"/>
        <v>0.19265332025978393</v>
      </c>
      <c r="F61" s="111">
        <f t="shared" si="18"/>
        <v>0.16952611294315706</v>
      </c>
      <c r="G61" s="111">
        <f>G35/G48</f>
        <v>0.14823603093167653</v>
      </c>
      <c r="H61" s="112">
        <f>(C61-B61)/B61</f>
        <v>-0.19398497098074452</v>
      </c>
      <c r="I61" s="112">
        <f>(E61-B61)/B61</f>
        <v>-0.35782226580072019</v>
      </c>
      <c r="J61" s="113">
        <f>(G61-B61)/B61</f>
        <v>-0.5058798968944116</v>
      </c>
    </row>
    <row r="64" spans="1:12" x14ac:dyDescent="0.25">
      <c r="B64" s="174"/>
      <c r="C64" s="174"/>
      <c r="D64" s="174"/>
      <c r="E64" s="174"/>
      <c r="F64" s="174"/>
      <c r="G64" s="174"/>
      <c r="H64" s="174"/>
      <c r="I64" s="174"/>
      <c r="J64" s="174"/>
    </row>
    <row r="65" spans="2:10" x14ac:dyDescent="0.25">
      <c r="B65" s="174"/>
      <c r="C65" s="174"/>
      <c r="D65" s="174"/>
      <c r="E65" s="174"/>
      <c r="F65" s="174"/>
      <c r="G65" s="174"/>
      <c r="H65" s="174"/>
      <c r="I65" s="174"/>
      <c r="J65" s="174"/>
    </row>
  </sheetData>
  <mergeCells count="16">
    <mergeCell ref="B16:G16"/>
    <mergeCell ref="H16:H17"/>
    <mergeCell ref="I16:I17"/>
    <mergeCell ref="J16:J17"/>
    <mergeCell ref="B28:G28"/>
    <mergeCell ref="H28:H29"/>
    <mergeCell ref="I28:I29"/>
    <mergeCell ref="J28:J29"/>
    <mergeCell ref="B41:G41"/>
    <mergeCell ref="H41:H42"/>
    <mergeCell ref="I41:I42"/>
    <mergeCell ref="J41:J42"/>
    <mergeCell ref="B57:G57"/>
    <mergeCell ref="H57:H58"/>
    <mergeCell ref="I57:I58"/>
    <mergeCell ref="J57:J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ECB0-2386-4809-8E74-43F58E95C9E4}">
  <dimension ref="A1:Q69"/>
  <sheetViews>
    <sheetView workbookViewId="0">
      <selection activeCell="A19" sqref="A19"/>
    </sheetView>
  </sheetViews>
  <sheetFormatPr baseColWidth="10" defaultColWidth="9.140625" defaultRowHeight="15" x14ac:dyDescent="0.25"/>
  <cols>
    <col min="1" max="1" width="37" style="48" customWidth="1"/>
    <col min="2" max="7" width="13.7109375" style="49" customWidth="1"/>
    <col min="8" max="10" width="9.140625" style="49"/>
    <col min="11" max="16384" width="9.140625" style="48"/>
  </cols>
  <sheetData>
    <row r="1" spans="1:10" s="2" customFormat="1" ht="15.75" thickBot="1" x14ac:dyDescent="0.3">
      <c r="A1" s="36"/>
      <c r="B1" s="36"/>
      <c r="C1" s="36"/>
      <c r="D1" s="36"/>
      <c r="E1" s="36"/>
      <c r="F1" s="36"/>
      <c r="G1" s="36"/>
      <c r="H1" s="37"/>
      <c r="I1" s="37"/>
      <c r="J1" s="1"/>
    </row>
    <row r="2" spans="1:10" s="2" customFormat="1" ht="15.75" thickBot="1" x14ac:dyDescent="0.3">
      <c r="A2" s="36"/>
      <c r="C2" s="36"/>
      <c r="D2" s="36"/>
      <c r="E2" s="36"/>
      <c r="F2" s="36"/>
      <c r="G2" s="36"/>
      <c r="H2" s="37"/>
      <c r="I2" s="37"/>
      <c r="J2" s="1"/>
    </row>
    <row r="3" spans="1:10" s="2" customFormat="1" ht="15.75" thickBot="1" x14ac:dyDescent="0.3">
      <c r="A3" s="36"/>
      <c r="B3" s="36"/>
      <c r="C3" s="36"/>
      <c r="D3" s="36"/>
      <c r="E3" s="36"/>
      <c r="F3" s="36"/>
      <c r="G3" s="36"/>
      <c r="H3" s="37"/>
      <c r="I3" s="37"/>
      <c r="J3" s="1"/>
    </row>
    <row r="4" spans="1:10" s="2" customFormat="1" ht="15.75" thickBot="1" x14ac:dyDescent="0.3">
      <c r="A4" s="36"/>
      <c r="B4" s="36"/>
      <c r="C4" s="36"/>
      <c r="D4" s="36"/>
      <c r="E4" s="36"/>
      <c r="F4" s="36"/>
      <c r="G4" s="36"/>
      <c r="H4" s="37"/>
      <c r="I4" s="37"/>
      <c r="J4" s="1"/>
    </row>
    <row r="5" spans="1:10" s="2" customFormat="1" ht="15.75" thickBot="1" x14ac:dyDescent="0.3">
      <c r="A5" s="36"/>
      <c r="B5" s="36"/>
      <c r="C5" s="36"/>
      <c r="D5" s="36"/>
      <c r="E5" s="36"/>
      <c r="F5" s="36"/>
      <c r="G5" s="36"/>
      <c r="H5" s="37"/>
      <c r="I5" s="37"/>
      <c r="J5" s="1"/>
    </row>
    <row r="6" spans="1:10" s="2" customFormat="1" ht="19.5" thickBot="1" x14ac:dyDescent="0.3">
      <c r="A6" s="36"/>
      <c r="B6" s="38" t="s">
        <v>54</v>
      </c>
      <c r="C6" s="36"/>
      <c r="D6" s="36"/>
      <c r="E6" s="36"/>
      <c r="F6" s="36"/>
      <c r="G6" s="36"/>
      <c r="H6" s="37"/>
      <c r="I6" s="37"/>
      <c r="J6" s="1"/>
    </row>
    <row r="7" spans="1:10" s="2" customFormat="1" ht="15.75" thickBot="1" x14ac:dyDescent="0.3">
      <c r="A7" s="36"/>
      <c r="B7" s="36"/>
      <c r="C7" s="36"/>
      <c r="D7" s="36"/>
      <c r="E7" s="36"/>
      <c r="F7" s="36"/>
      <c r="G7" s="36"/>
      <c r="H7" s="37"/>
      <c r="I7" s="37"/>
      <c r="J7" s="1"/>
    </row>
    <row r="10" spans="1:10" s="3" customFormat="1" x14ac:dyDescent="0.25">
      <c r="B10" s="10"/>
      <c r="C10" s="10"/>
      <c r="D10" s="10"/>
      <c r="E10" s="10"/>
      <c r="F10" s="10"/>
      <c r="G10" s="10"/>
      <c r="H10" s="10"/>
      <c r="I10" s="10"/>
      <c r="J10" s="10"/>
    </row>
    <row r="11" spans="1:10" s="3" customFormat="1" x14ac:dyDescent="0.25">
      <c r="B11" s="10"/>
      <c r="C11" s="10"/>
      <c r="D11" s="10"/>
      <c r="E11" s="10"/>
      <c r="F11" s="10"/>
      <c r="G11" s="10"/>
      <c r="H11" s="10"/>
      <c r="I11" s="10"/>
      <c r="J11" s="10"/>
    </row>
    <row r="12" spans="1:10" s="3" customFormat="1" x14ac:dyDescent="0.25">
      <c r="B12" s="10"/>
      <c r="C12" s="57"/>
      <c r="D12" s="57"/>
      <c r="E12" s="57"/>
      <c r="F12" s="57"/>
      <c r="G12" s="57"/>
      <c r="H12" s="10"/>
      <c r="I12" s="10"/>
      <c r="J12" s="10"/>
    </row>
    <row r="13" spans="1:10" s="3" customFormat="1" x14ac:dyDescent="0.25">
      <c r="B13" s="10"/>
      <c r="C13" s="10"/>
      <c r="D13" s="10"/>
      <c r="E13" s="10"/>
      <c r="F13" s="10"/>
      <c r="G13" s="10"/>
      <c r="H13" s="10"/>
      <c r="I13" s="10"/>
      <c r="J13" s="10"/>
    </row>
    <row r="14" spans="1:10" s="3" customFormat="1" x14ac:dyDescent="0.25">
      <c r="A14" s="3" t="s">
        <v>50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s="3" customFormat="1" ht="15.75" thickBot="1" x14ac:dyDescent="0.3">
      <c r="B15" s="10"/>
      <c r="C15" s="10"/>
      <c r="D15" s="10"/>
      <c r="E15" s="10"/>
      <c r="F15" s="10"/>
      <c r="G15" s="10"/>
      <c r="H15" s="10"/>
      <c r="I15" s="10"/>
      <c r="J15" s="10"/>
    </row>
    <row r="16" spans="1:10" s="4" customFormat="1" ht="18.75" thickBot="1" x14ac:dyDescent="0.4">
      <c r="A16" s="21"/>
      <c r="B16" s="145" t="s">
        <v>19</v>
      </c>
      <c r="C16" s="145"/>
      <c r="D16" s="145"/>
      <c r="E16" s="145"/>
      <c r="F16" s="146"/>
      <c r="G16" s="146"/>
      <c r="H16" s="147" t="s">
        <v>4</v>
      </c>
      <c r="I16" s="147" t="s">
        <v>6</v>
      </c>
      <c r="J16" s="149" t="s">
        <v>5</v>
      </c>
    </row>
    <row r="17" spans="1:17" s="4" customFormat="1" ht="15.75" thickBot="1" x14ac:dyDescent="0.3">
      <c r="A17" s="22"/>
      <c r="B17" s="18">
        <v>2018</v>
      </c>
      <c r="C17" s="18">
        <v>2030</v>
      </c>
      <c r="D17" s="18">
        <v>2035</v>
      </c>
      <c r="E17" s="18">
        <v>2040</v>
      </c>
      <c r="F17" s="19">
        <v>2045</v>
      </c>
      <c r="G17" s="19">
        <v>2050</v>
      </c>
      <c r="H17" s="148"/>
      <c r="I17" s="148"/>
      <c r="J17" s="150"/>
    </row>
    <row r="18" spans="1:17" s="4" customFormat="1" ht="15.75" thickBot="1" x14ac:dyDescent="0.3">
      <c r="A18" s="30" t="s">
        <v>1</v>
      </c>
      <c r="B18" s="11">
        <v>702.84880807221191</v>
      </c>
      <c r="C18" s="11">
        <v>741.78502472593914</v>
      </c>
      <c r="D18" s="11">
        <v>806.91024948744609</v>
      </c>
      <c r="E18" s="11">
        <v>891.01205768493162</v>
      </c>
      <c r="F18" s="11">
        <v>936.01909528383305</v>
      </c>
      <c r="G18" s="11">
        <v>955.39592324418015</v>
      </c>
      <c r="H18" s="25">
        <f>(C18-B18)/B18</f>
        <v>5.5397713144769045E-2</v>
      </c>
      <c r="I18" s="25">
        <f>(E18-B18)/B18</f>
        <v>0.26771511518788477</v>
      </c>
      <c r="J18" s="25">
        <f t="shared" ref="J18:J22" si="0">(G18-B18)/B18</f>
        <v>0.35931926222463068</v>
      </c>
      <c r="L18" s="4" t="s">
        <v>30</v>
      </c>
    </row>
    <row r="19" spans="1:17" s="4" customFormat="1" ht="15.75" thickBot="1" x14ac:dyDescent="0.3">
      <c r="A19" s="30" t="s">
        <v>3</v>
      </c>
      <c r="B19" s="11">
        <v>279.30529722687663</v>
      </c>
      <c r="C19" s="11">
        <v>321.67700597225314</v>
      </c>
      <c r="D19" s="11">
        <v>349.75206621834542</v>
      </c>
      <c r="E19" s="11">
        <v>393.68560577790669</v>
      </c>
      <c r="F19" s="11">
        <v>428.33776774830585</v>
      </c>
      <c r="G19" s="11">
        <v>450.18232733566686</v>
      </c>
      <c r="H19" s="25">
        <f t="shared" ref="H19:H22" si="1">(C19-B19)/B19</f>
        <v>0.15170392099996025</v>
      </c>
      <c r="I19" s="25">
        <f t="shared" ref="I19:I22" si="2">(E19-B19)/B19</f>
        <v>0.4095171473175469</v>
      </c>
      <c r="J19" s="25">
        <f t="shared" si="0"/>
        <v>0.61179301576220624</v>
      </c>
      <c r="L19" s="4" t="s">
        <v>36</v>
      </c>
    </row>
    <row r="20" spans="1:17" s="4" customFormat="1" ht="15.75" thickBot="1" x14ac:dyDescent="0.3">
      <c r="A20" s="30" t="s">
        <v>0</v>
      </c>
      <c r="B20" s="12">
        <v>77.203199999999995</v>
      </c>
      <c r="C20" s="12">
        <v>82.335868557545567</v>
      </c>
      <c r="D20" s="12">
        <v>90.117360459197243</v>
      </c>
      <c r="E20" s="12">
        <v>99.717170124649556</v>
      </c>
      <c r="F20" s="12">
        <v>104.84961949910327</v>
      </c>
      <c r="G20" s="12">
        <v>106.6649892255377</v>
      </c>
      <c r="H20" s="39">
        <f t="shared" si="1"/>
        <v>6.64825882547041E-2</v>
      </c>
      <c r="I20" s="25">
        <f t="shared" si="2"/>
        <v>0.29161964950480762</v>
      </c>
      <c r="J20" s="25">
        <f>(G20-B20)/B20</f>
        <v>0.38161357593386935</v>
      </c>
    </row>
    <row r="21" spans="1:17" s="4" customFormat="1" ht="15.75" thickBot="1" x14ac:dyDescent="0.3">
      <c r="A21" s="40" t="s">
        <v>2</v>
      </c>
      <c r="B21" s="20">
        <v>35.384800000000006</v>
      </c>
      <c r="C21" s="20">
        <v>37.425394798884348</v>
      </c>
      <c r="D21" s="20">
        <v>40.962436572362385</v>
      </c>
      <c r="E21" s="20">
        <v>45.325986420295251</v>
      </c>
      <c r="F21" s="20">
        <v>47.658917954137848</v>
      </c>
      <c r="G21" s="20">
        <v>48.484086011608042</v>
      </c>
      <c r="H21" s="41">
        <f t="shared" si="1"/>
        <v>5.7668682566648449E-2</v>
      </c>
      <c r="I21" s="42">
        <f t="shared" si="2"/>
        <v>0.28094510694691632</v>
      </c>
      <c r="J21" s="39">
        <f t="shared" si="0"/>
        <v>0.37019528191788664</v>
      </c>
    </row>
    <row r="22" spans="1:17" s="4" customFormat="1" ht="15.75" thickBot="1" x14ac:dyDescent="0.3">
      <c r="A22" s="50" t="s">
        <v>7</v>
      </c>
      <c r="B22" s="51">
        <f>SUM(B18:B21)</f>
        <v>1094.7421052990885</v>
      </c>
      <c r="C22" s="51">
        <v>1181.9375123873976</v>
      </c>
      <c r="D22" s="51">
        <v>1285.3427967837492</v>
      </c>
      <c r="E22" s="51">
        <v>1425.9677678426319</v>
      </c>
      <c r="F22" s="51">
        <v>1512.3578929710768</v>
      </c>
      <c r="G22" s="51">
        <v>1555.9600382427238</v>
      </c>
      <c r="H22" s="52">
        <f t="shared" si="1"/>
        <v>7.964926777388083E-2</v>
      </c>
      <c r="I22" s="53">
        <f t="shared" si="2"/>
        <v>0.30256044865749554</v>
      </c>
      <c r="J22" s="54">
        <f t="shared" si="0"/>
        <v>0.42130281708460321</v>
      </c>
    </row>
    <row r="23" spans="1:17" s="3" customFormat="1" x14ac:dyDescent="0.25">
      <c r="C23" s="10"/>
      <c r="D23" s="10"/>
      <c r="E23" s="10"/>
      <c r="F23" s="10"/>
      <c r="G23" s="10"/>
      <c r="H23" s="10"/>
      <c r="I23" s="10"/>
      <c r="J23" s="10"/>
    </row>
    <row r="24" spans="1:17" s="3" customFormat="1" x14ac:dyDescent="0.25">
      <c r="C24" s="10"/>
      <c r="D24" s="10"/>
      <c r="E24" s="10"/>
      <c r="F24" s="10"/>
      <c r="G24" s="60"/>
      <c r="H24" s="10"/>
      <c r="I24" s="10"/>
      <c r="J24" s="10"/>
    </row>
    <row r="25" spans="1:17" s="3" customFormat="1" x14ac:dyDescent="0.25">
      <c r="A25" s="3" t="s">
        <v>51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7" s="3" customFormat="1" ht="15.75" thickBot="1" x14ac:dyDescent="0.3">
      <c r="B26" s="10"/>
      <c r="C26" s="10"/>
      <c r="D26" s="10"/>
      <c r="E26" s="10"/>
      <c r="F26" s="10"/>
      <c r="G26" s="10"/>
      <c r="H26" s="10"/>
      <c r="I26" s="10"/>
      <c r="J26" s="10"/>
    </row>
    <row r="27" spans="1:17" s="3" customFormat="1" ht="18.75" thickBot="1" x14ac:dyDescent="0.4">
      <c r="A27" s="21"/>
      <c r="B27" s="145" t="s">
        <v>19</v>
      </c>
      <c r="C27" s="145"/>
      <c r="D27" s="145"/>
      <c r="E27" s="145"/>
      <c r="F27" s="146"/>
      <c r="G27" s="146"/>
      <c r="H27" s="166" t="s">
        <v>4</v>
      </c>
      <c r="I27" s="166" t="s">
        <v>6</v>
      </c>
      <c r="J27" s="168" t="s">
        <v>5</v>
      </c>
    </row>
    <row r="28" spans="1:17" s="3" customFormat="1" ht="15.75" thickBot="1" x14ac:dyDescent="0.3">
      <c r="A28" s="22"/>
      <c r="B28" s="18">
        <v>2018</v>
      </c>
      <c r="C28" s="18">
        <v>2030</v>
      </c>
      <c r="D28" s="18">
        <v>2035</v>
      </c>
      <c r="E28" s="18">
        <v>2040</v>
      </c>
      <c r="F28" s="19">
        <v>2045</v>
      </c>
      <c r="G28" s="19">
        <v>2050</v>
      </c>
      <c r="H28" s="167"/>
      <c r="I28" s="167"/>
      <c r="J28" s="169"/>
    </row>
    <row r="29" spans="1:17" s="4" customFormat="1" ht="15.75" thickBot="1" x14ac:dyDescent="0.3">
      <c r="A29" s="23" t="s">
        <v>9</v>
      </c>
      <c r="B29" s="28">
        <v>1036.5888770804779</v>
      </c>
      <c r="C29" s="28">
        <v>1103.1890025050493</v>
      </c>
      <c r="D29" s="28">
        <v>1195.6078771988298</v>
      </c>
      <c r="E29" s="28">
        <v>1309.6224669161643</v>
      </c>
      <c r="F29" s="28">
        <v>1370.579311902294</v>
      </c>
      <c r="G29" s="28">
        <v>1392.1400138076208</v>
      </c>
      <c r="H29" s="25">
        <f>(C29-B29)/B29</f>
        <v>6.4249315130747581E-2</v>
      </c>
      <c r="I29" s="25">
        <f>(E29-B29)/B29</f>
        <v>0.26339621799211027</v>
      </c>
      <c r="J29" s="25">
        <f>(G29-B29)/B29</f>
        <v>0.34300111122988525</v>
      </c>
      <c r="L29" s="31"/>
      <c r="M29" s="31"/>
      <c r="N29" s="31"/>
      <c r="O29" s="31"/>
      <c r="P29" s="31"/>
      <c r="Q29" s="31"/>
    </row>
    <row r="30" spans="1:17" s="77" customFormat="1" ht="15.75" thickBot="1" x14ac:dyDescent="0.3">
      <c r="A30" s="75" t="s">
        <v>29</v>
      </c>
      <c r="B30" s="73">
        <v>823.28943392789995</v>
      </c>
      <c r="C30" s="73">
        <v>877.21384461315949</v>
      </c>
      <c r="D30" s="73">
        <v>954.71283400790526</v>
      </c>
      <c r="E30" s="73">
        <v>1050.3211770939592</v>
      </c>
      <c r="F30" s="73">
        <v>1101.4372927009713</v>
      </c>
      <c r="G30" s="73">
        <v>1119.5172857093328</v>
      </c>
      <c r="H30" s="76">
        <f t="shared" ref="H30:H36" si="3">(C30-B30)/B30</f>
        <v>6.5498727984382235E-2</v>
      </c>
      <c r="I30" s="76">
        <f t="shared" ref="I30:I36" si="4">(E30-B30)/B30</f>
        <v>0.27576175985023238</v>
      </c>
      <c r="J30" s="76">
        <f t="shared" ref="J29:J36" si="5">(G30-B30)/B30</f>
        <v>0.35981009785117096</v>
      </c>
    </row>
    <row r="31" spans="1:17" s="77" customFormat="1" ht="15.75" thickBot="1" x14ac:dyDescent="0.3">
      <c r="A31" s="75" t="s">
        <v>28</v>
      </c>
      <c r="B31" s="73">
        <v>171.48104315257797</v>
      </c>
      <c r="C31" s="73">
        <v>181.74514585684449</v>
      </c>
      <c r="D31" s="73">
        <v>192.48489087813235</v>
      </c>
      <c r="E31" s="73">
        <v>205.7342149618558</v>
      </c>
      <c r="F31" s="73">
        <v>212.81784343734148</v>
      </c>
      <c r="G31" s="73">
        <v>215.32335372093283</v>
      </c>
      <c r="H31" s="76">
        <f t="shared" si="3"/>
        <v>5.9855611533304424E-2</v>
      </c>
      <c r="I31" s="76">
        <f t="shared" si="4"/>
        <v>0.19974902869467928</v>
      </c>
      <c r="J31" s="76">
        <f t="shared" si="5"/>
        <v>0.25566855532448257</v>
      </c>
    </row>
    <row r="32" spans="1:17" s="4" customFormat="1" ht="15.75" thickBot="1" x14ac:dyDescent="0.3">
      <c r="A32" s="4" t="s">
        <v>10</v>
      </c>
      <c r="B32" s="29">
        <v>18.674474653800225</v>
      </c>
      <c r="C32" s="29">
        <v>29.451765139292341</v>
      </c>
      <c r="D32" s="29">
        <v>34.41229062380323</v>
      </c>
      <c r="E32" s="29">
        <v>40.599421661349702</v>
      </c>
      <c r="F32" s="29">
        <v>49.333541921098131</v>
      </c>
      <c r="G32" s="29">
        <v>55.799964772253482</v>
      </c>
      <c r="H32" s="25">
        <f t="shared" si="3"/>
        <v>0.57711344952340904</v>
      </c>
      <c r="I32" s="25">
        <f t="shared" si="4"/>
        <v>1.174059640981</v>
      </c>
      <c r="J32" s="25">
        <f t="shared" si="5"/>
        <v>1.9880339772181104</v>
      </c>
    </row>
    <row r="33" spans="1:17" s="4" customFormat="1" ht="15.75" thickBot="1" x14ac:dyDescent="0.3">
      <c r="A33" s="126" t="s">
        <v>13</v>
      </c>
      <c r="B33" s="31">
        <v>10.945375223973585</v>
      </c>
      <c r="C33" s="32">
        <v>13.722716291993208</v>
      </c>
      <c r="D33" s="32">
        <v>15.389040869347182</v>
      </c>
      <c r="E33" s="32">
        <v>23.152503488849746</v>
      </c>
      <c r="F33" s="32">
        <v>27.42812171249858</v>
      </c>
      <c r="G33" s="32">
        <v>30.447895425656746</v>
      </c>
      <c r="H33" s="25">
        <f t="shared" si="3"/>
        <v>0.25374562417343455</v>
      </c>
      <c r="I33" s="25">
        <f t="shared" si="4"/>
        <v>1.1152772760260394</v>
      </c>
      <c r="J33" s="25">
        <f t="shared" si="5"/>
        <v>1.7818046254793456</v>
      </c>
    </row>
    <row r="34" spans="1:17" s="4" customFormat="1" ht="15.75" thickBot="1" x14ac:dyDescent="0.3">
      <c r="A34" s="127" t="s">
        <v>24</v>
      </c>
      <c r="B34" s="125">
        <v>28.533378340836666</v>
      </c>
      <c r="C34" s="34">
        <f>C48*C61</f>
        <v>35.574028451062844</v>
      </c>
      <c r="D34" s="34">
        <f t="shared" ref="D34:G34" si="6">D48*D61</f>
        <v>39.933588091769117</v>
      </c>
      <c r="E34" s="34">
        <f t="shared" si="6"/>
        <v>45.080036379658395</v>
      </c>
      <c r="F34" s="34">
        <f t="shared" si="6"/>
        <v>48.762688076389587</v>
      </c>
      <c r="G34" s="34">
        <f t="shared" si="6"/>
        <v>51.714776158128437</v>
      </c>
      <c r="H34" s="39">
        <f t="shared" si="3"/>
        <v>0.24675136698235534</v>
      </c>
      <c r="I34" s="39">
        <f t="shared" si="4"/>
        <v>0.57990532495552161</v>
      </c>
      <c r="J34" s="39">
        <f t="shared" si="5"/>
        <v>0.81243088499320115</v>
      </c>
    </row>
    <row r="35" spans="1:17" s="4" customFormat="1" ht="15.75" thickBot="1" x14ac:dyDescent="0.3">
      <c r="A35" s="128" t="s">
        <v>56</v>
      </c>
      <c r="B35" s="131">
        <f>B22-B29-B32-B33-B34</f>
        <v>1.1723955140041653E-13</v>
      </c>
      <c r="C35" s="131">
        <f t="shared" ref="C35:G35" si="7">C22-C29-C32-C33-C34</f>
        <v>0</v>
      </c>
      <c r="D35" s="131">
        <f t="shared" si="7"/>
        <v>-7.815970093361102E-14</v>
      </c>
      <c r="E35" s="131">
        <f t="shared" si="7"/>
        <v>7.5133393966097941</v>
      </c>
      <c r="F35" s="131">
        <f t="shared" si="7"/>
        <v>16.254229358796543</v>
      </c>
      <c r="G35" s="131">
        <f t="shared" si="7"/>
        <v>25.857388079064386</v>
      </c>
      <c r="H35" s="132"/>
      <c r="I35" s="132"/>
      <c r="J35" s="132"/>
    </row>
    <row r="36" spans="1:17" s="4" customFormat="1" ht="15.75" thickBot="1" x14ac:dyDescent="0.3">
      <c r="A36" s="55" t="s">
        <v>7</v>
      </c>
      <c r="B36" s="56">
        <f>B29+B32+B33+B34</f>
        <v>1094.7421052990883</v>
      </c>
      <c r="C36" s="56">
        <f t="shared" ref="C36:G36" si="8">C29+C32+C33+C34</f>
        <v>1181.9375123873976</v>
      </c>
      <c r="D36" s="56">
        <f t="shared" si="8"/>
        <v>1285.3427967837492</v>
      </c>
      <c r="E36" s="56">
        <f t="shared" si="8"/>
        <v>1418.4544284460221</v>
      </c>
      <c r="F36" s="56">
        <f t="shared" si="8"/>
        <v>1496.1036636122803</v>
      </c>
      <c r="G36" s="56">
        <f t="shared" si="8"/>
        <v>1530.1026501636595</v>
      </c>
      <c r="H36" s="52">
        <f t="shared" si="3"/>
        <v>7.9649267773881052E-2</v>
      </c>
      <c r="I36" s="52">
        <f t="shared" si="4"/>
        <v>0.29569733508924845</v>
      </c>
      <c r="J36" s="54">
        <f t="shared" si="5"/>
        <v>0.39768320114592548</v>
      </c>
      <c r="L36" s="31"/>
      <c r="M36" s="31"/>
      <c r="N36" s="31"/>
      <c r="O36" s="31"/>
      <c r="P36" s="31"/>
      <c r="Q36" s="31"/>
    </row>
    <row r="37" spans="1:17" s="3" customFormat="1" x14ac:dyDescent="0.25">
      <c r="C37" s="10"/>
      <c r="D37" s="10"/>
      <c r="E37" s="10"/>
      <c r="F37" s="10"/>
      <c r="G37" s="10"/>
      <c r="H37" s="10"/>
      <c r="I37" s="10"/>
      <c r="J37" s="10"/>
    </row>
    <row r="38" spans="1:17" s="3" customFormat="1" x14ac:dyDescent="0.25">
      <c r="B38" s="10"/>
      <c r="C38" s="10"/>
      <c r="D38" s="10"/>
      <c r="E38" s="10"/>
      <c r="F38" s="10"/>
      <c r="G38" s="10"/>
      <c r="H38" s="10"/>
      <c r="I38" s="10"/>
      <c r="J38" s="10"/>
    </row>
    <row r="39" spans="1:17" s="3" customFormat="1" x14ac:dyDescent="0.25">
      <c r="A39" s="3" t="s">
        <v>52</v>
      </c>
      <c r="B39" s="10"/>
      <c r="C39" s="10"/>
      <c r="D39" s="10"/>
      <c r="E39" s="10"/>
      <c r="F39" s="10"/>
      <c r="G39" s="10"/>
      <c r="H39" s="10"/>
      <c r="I39" s="10"/>
      <c r="J39" s="10"/>
    </row>
    <row r="40" spans="1:17" s="3" customFormat="1" ht="15.75" thickBot="1" x14ac:dyDescent="0.3">
      <c r="B40" s="10"/>
      <c r="C40" s="10"/>
      <c r="D40" s="10"/>
      <c r="E40" s="10"/>
      <c r="F40" s="10"/>
      <c r="G40" s="10"/>
      <c r="H40" s="10"/>
      <c r="I40" s="10"/>
      <c r="J40" s="10"/>
    </row>
    <row r="41" spans="1:17" s="4" customFormat="1" ht="15.75" customHeight="1" thickBot="1" x14ac:dyDescent="0.3">
      <c r="A41" s="21"/>
      <c r="B41" s="158" t="s">
        <v>8</v>
      </c>
      <c r="C41" s="159"/>
      <c r="D41" s="159"/>
      <c r="E41" s="159"/>
      <c r="F41" s="159"/>
      <c r="G41" s="160"/>
      <c r="H41" s="147" t="s">
        <v>4</v>
      </c>
      <c r="I41" s="147" t="s">
        <v>6</v>
      </c>
      <c r="J41" s="149" t="s">
        <v>5</v>
      </c>
    </row>
    <row r="42" spans="1:17" s="4" customFormat="1" ht="15.75" thickBot="1" x14ac:dyDescent="0.3">
      <c r="A42" s="22"/>
      <c r="B42" s="18">
        <v>2018</v>
      </c>
      <c r="C42" s="18">
        <v>2030</v>
      </c>
      <c r="D42" s="18">
        <v>2035</v>
      </c>
      <c r="E42" s="18">
        <v>2040</v>
      </c>
      <c r="F42" s="19">
        <v>2045</v>
      </c>
      <c r="G42" s="19">
        <v>2050</v>
      </c>
      <c r="H42" s="148"/>
      <c r="I42" s="148"/>
      <c r="J42" s="150"/>
    </row>
    <row r="43" spans="1:17" s="4" customFormat="1" ht="15.75" thickBot="1" x14ac:dyDescent="0.3">
      <c r="A43" s="23" t="s">
        <v>9</v>
      </c>
      <c r="B43" s="16">
        <v>64.335832999999994</v>
      </c>
      <c r="C43" s="16">
        <v>68.046172361607901</v>
      </c>
      <c r="D43" s="16">
        <v>74.477157404295241</v>
      </c>
      <c r="E43" s="16">
        <v>82.410884400536816</v>
      </c>
      <c r="F43" s="16">
        <v>86.652578098432443</v>
      </c>
      <c r="G43" s="16">
        <v>88.152883657469161</v>
      </c>
      <c r="H43" s="24">
        <f>(C43-B43)/B43</f>
        <v>5.7671428014430273E-2</v>
      </c>
      <c r="I43" s="25">
        <f t="shared" ref="I43:I49" si="9">(E43-B43)/B43</f>
        <v>0.28094843196538427</v>
      </c>
      <c r="J43" s="25">
        <f>(G43-B43)/B43</f>
        <v>0.37019883860785902</v>
      </c>
    </row>
    <row r="44" spans="1:17" s="4" customFormat="1" ht="15.75" thickBot="1" x14ac:dyDescent="0.3">
      <c r="A44" s="4" t="s">
        <v>10</v>
      </c>
      <c r="B44" s="35">
        <v>31.754602985657016</v>
      </c>
      <c r="C44" s="35">
        <v>49.30790488118658</v>
      </c>
      <c r="D44" s="35">
        <v>57.482232279737701</v>
      </c>
      <c r="E44" s="35">
        <v>66.698458548721604</v>
      </c>
      <c r="F44" s="35">
        <v>74.74779078954262</v>
      </c>
      <c r="G44" s="35">
        <v>83.126969146900763</v>
      </c>
      <c r="H44" s="24">
        <f t="shared" ref="H44:H49" si="10">(C44-B44)/B44</f>
        <v>0.55277976246335303</v>
      </c>
      <c r="I44" s="25">
        <f t="shared" si="9"/>
        <v>1.1004343395144351</v>
      </c>
      <c r="J44" s="25">
        <f>(G44-B44)/B44</f>
        <v>1.617792739668253</v>
      </c>
    </row>
    <row r="45" spans="1:17" s="77" customFormat="1" ht="15.75" thickBot="1" x14ac:dyDescent="0.3">
      <c r="A45" s="94" t="s">
        <v>11</v>
      </c>
      <c r="B45" s="95">
        <v>12.680548130925098</v>
      </c>
      <c r="C45" s="95">
        <v>16.194569112823622</v>
      </c>
      <c r="D45" s="95">
        <v>18.279523347914573</v>
      </c>
      <c r="E45" s="95">
        <v>20.875918098321268</v>
      </c>
      <c r="F45" s="95">
        <v>22.63026321273885</v>
      </c>
      <c r="G45" s="95">
        <v>23.889136305770602</v>
      </c>
      <c r="H45" s="96">
        <f t="shared" si="10"/>
        <v>0.27711901296510921</v>
      </c>
      <c r="I45" s="76">
        <f t="shared" si="9"/>
        <v>0.64629461461602322</v>
      </c>
      <c r="J45" s="76">
        <f>(G45-B45)/B45</f>
        <v>0.88391984787394129</v>
      </c>
    </row>
    <row r="46" spans="1:17" s="77" customFormat="1" ht="15.75" thickBot="1" x14ac:dyDescent="0.3">
      <c r="A46" s="94" t="s">
        <v>12</v>
      </c>
      <c r="B46" s="97">
        <v>19.074054854731916</v>
      </c>
      <c r="C46" s="95">
        <v>33.113335768362958</v>
      </c>
      <c r="D46" s="95">
        <v>39.202708931823125</v>
      </c>
      <c r="E46" s="95">
        <v>45.822540450400339</v>
      </c>
      <c r="F46" s="95">
        <v>52.117527576803766</v>
      </c>
      <c r="G46" s="95">
        <v>59.237832841130164</v>
      </c>
      <c r="H46" s="96">
        <f t="shared" si="10"/>
        <v>0.73604071187559572</v>
      </c>
      <c r="I46" s="76">
        <f t="shared" si="9"/>
        <v>1.4023492015402601</v>
      </c>
      <c r="J46" s="76">
        <f>(G46-B46)/B46</f>
        <v>2.1056759190578904</v>
      </c>
    </row>
    <row r="47" spans="1:17" s="4" customFormat="1" ht="15.75" thickBot="1" x14ac:dyDescent="0.3">
      <c r="A47" s="30" t="s">
        <v>13</v>
      </c>
      <c r="B47" s="43">
        <v>33.167803709010862</v>
      </c>
      <c r="C47" s="11">
        <v>41.583988763615785</v>
      </c>
      <c r="D47" s="11">
        <v>46.633457179839951</v>
      </c>
      <c r="E47" s="11">
        <v>52.619326111022147</v>
      </c>
      <c r="F47" s="11">
        <v>57.141920234372044</v>
      </c>
      <c r="G47" s="11">
        <v>60.895790851313492</v>
      </c>
      <c r="H47" s="24">
        <f t="shared" si="10"/>
        <v>0.25374562417343471</v>
      </c>
      <c r="I47" s="25">
        <f t="shared" si="9"/>
        <v>0.58645795701952952</v>
      </c>
      <c r="J47" s="25">
        <f>(G47-B47)/B47</f>
        <v>0.8359910528163681</v>
      </c>
    </row>
    <row r="48" spans="1:17" s="4" customFormat="1" ht="15.75" thickBot="1" x14ac:dyDescent="0.3">
      <c r="A48" s="44" t="s">
        <v>14</v>
      </c>
      <c r="B48" s="45">
        <v>95.111261136122224</v>
      </c>
      <c r="C48" s="45">
        <v>118.58009483687616</v>
      </c>
      <c r="D48" s="45">
        <v>133.11196030589707</v>
      </c>
      <c r="E48" s="45">
        <v>150.26678793219466</v>
      </c>
      <c r="F48" s="45">
        <v>162.5422935879653</v>
      </c>
      <c r="G48" s="45">
        <v>172.38258719376145</v>
      </c>
      <c r="H48" s="24">
        <f t="shared" si="10"/>
        <v>0.24675136698235542</v>
      </c>
      <c r="I48" s="25">
        <f t="shared" si="9"/>
        <v>0.57990532495552172</v>
      </c>
      <c r="J48" s="25">
        <f>(G48-B48)/B48</f>
        <v>0.81243088499320104</v>
      </c>
    </row>
    <row r="49" spans="1:12" s="4" customFormat="1" ht="15.75" thickBot="1" x14ac:dyDescent="0.3">
      <c r="A49" s="33" t="s">
        <v>15</v>
      </c>
      <c r="B49" s="46">
        <v>81.733431157898536</v>
      </c>
      <c r="C49" s="46">
        <v>102.5812459514993</v>
      </c>
      <c r="D49" s="46">
        <v>115.05298828215578</v>
      </c>
      <c r="E49" s="46">
        <v>129.64235362720808</v>
      </c>
      <c r="F49" s="46">
        <v>140.18428932221028</v>
      </c>
      <c r="G49" s="46">
        <v>148.78054128509305</v>
      </c>
      <c r="H49" s="26">
        <f t="shared" si="10"/>
        <v>0.2550708381901336</v>
      </c>
      <c r="I49" s="26">
        <f t="shared" si="9"/>
        <v>0.5861606663343869</v>
      </c>
      <c r="J49" s="27">
        <f>(G49-B49)/B49</f>
        <v>0.82031439494651914</v>
      </c>
    </row>
    <row r="50" spans="1:12" s="4" customFormat="1" ht="15.75" thickBot="1" x14ac:dyDescent="0.3">
      <c r="B50" s="16"/>
      <c r="C50" s="16"/>
      <c r="D50" s="16"/>
      <c r="E50" s="16"/>
      <c r="F50" s="16"/>
      <c r="G50" s="16"/>
      <c r="H50" s="17"/>
      <c r="I50" s="47"/>
      <c r="J50" s="23"/>
    </row>
    <row r="51" spans="1:12" s="4" customFormat="1" ht="15.75" thickBot="1" x14ac:dyDescent="0.3">
      <c r="A51" s="23" t="s">
        <v>16</v>
      </c>
      <c r="B51" s="16"/>
      <c r="C51" s="16"/>
      <c r="D51" s="16"/>
      <c r="E51" s="16"/>
      <c r="F51" s="16"/>
      <c r="G51" s="16"/>
      <c r="H51" s="17"/>
      <c r="I51" s="47"/>
    </row>
    <row r="52" spans="1:12" s="4" customFormat="1" ht="15.75" thickBot="1" x14ac:dyDescent="0.3">
      <c r="A52" s="23" t="s">
        <v>17</v>
      </c>
      <c r="B52" s="16"/>
      <c r="C52" s="16"/>
      <c r="D52" s="16"/>
      <c r="E52" s="16"/>
      <c r="F52" s="16"/>
      <c r="G52" s="16"/>
      <c r="H52" s="17"/>
      <c r="I52" s="47"/>
    </row>
    <row r="53" spans="1:12" s="3" customFormat="1" ht="15.75" thickBot="1" x14ac:dyDescent="0.3">
      <c r="A53" s="23" t="s">
        <v>18</v>
      </c>
      <c r="B53" s="10"/>
      <c r="C53" s="10"/>
      <c r="D53" s="10"/>
      <c r="E53" s="10"/>
      <c r="F53" s="10"/>
      <c r="G53" s="10"/>
      <c r="H53" s="10"/>
      <c r="I53" s="10"/>
      <c r="J53" s="10"/>
    </row>
    <row r="54" spans="1:12" s="3" customFormat="1" x14ac:dyDescent="0.25">
      <c r="B54" s="10"/>
      <c r="C54" s="10"/>
      <c r="D54" s="10"/>
      <c r="E54" s="10"/>
      <c r="F54" s="10"/>
      <c r="G54" s="10"/>
      <c r="H54" s="10"/>
      <c r="I54" s="10"/>
      <c r="J54" s="10"/>
    </row>
    <row r="55" spans="1:12" s="3" customFormat="1" x14ac:dyDescent="0.25">
      <c r="A55" s="3" t="s">
        <v>53</v>
      </c>
      <c r="B55" s="10"/>
      <c r="C55" s="10"/>
      <c r="D55" s="10"/>
      <c r="E55" s="10"/>
      <c r="F55" s="10"/>
      <c r="G55" s="10"/>
      <c r="H55" s="10"/>
      <c r="I55" s="10"/>
      <c r="J55" s="10"/>
    </row>
    <row r="56" spans="1:12" s="3" customFormat="1" ht="15.75" thickBot="1" x14ac:dyDescent="0.3">
      <c r="B56" s="10"/>
      <c r="C56" s="10"/>
      <c r="D56" s="10"/>
      <c r="E56" s="10"/>
      <c r="F56" s="10"/>
      <c r="G56" s="10"/>
      <c r="H56" s="10"/>
      <c r="I56" s="10"/>
      <c r="J56" s="10"/>
    </row>
    <row r="57" spans="1:12" s="3" customFormat="1" ht="18.75" thickBot="1" x14ac:dyDescent="0.3">
      <c r="A57" s="21"/>
      <c r="B57" s="161" t="s">
        <v>20</v>
      </c>
      <c r="C57" s="161"/>
      <c r="D57" s="161"/>
      <c r="E57" s="161"/>
      <c r="F57" s="158"/>
      <c r="G57" s="158"/>
      <c r="H57" s="162" t="s">
        <v>4</v>
      </c>
      <c r="I57" s="162" t="s">
        <v>6</v>
      </c>
      <c r="J57" s="164" t="s">
        <v>5</v>
      </c>
    </row>
    <row r="58" spans="1:12" s="3" customFormat="1" ht="15.75" thickBot="1" x14ac:dyDescent="0.3">
      <c r="A58" s="22"/>
      <c r="B58" s="18">
        <v>2018</v>
      </c>
      <c r="C58" s="18">
        <v>2030</v>
      </c>
      <c r="D58" s="18">
        <v>2035</v>
      </c>
      <c r="E58" s="18">
        <v>2040</v>
      </c>
      <c r="F58" s="19">
        <v>2045</v>
      </c>
      <c r="G58" s="19">
        <v>2050</v>
      </c>
      <c r="H58" s="163"/>
      <c r="I58" s="163"/>
      <c r="J58" s="165"/>
    </row>
    <row r="59" spans="1:12" s="3" customFormat="1" x14ac:dyDescent="0.25">
      <c r="A59" s="114" t="s">
        <v>9</v>
      </c>
      <c r="B59" s="115">
        <f>B29/B43</f>
        <v>16.112154436245163</v>
      </c>
      <c r="C59" s="115">
        <f>C29/C43</f>
        <v>16.212359405647859</v>
      </c>
      <c r="D59" s="115">
        <f t="shared" ref="D59:F59" si="11">D29/D43</f>
        <v>16.053350031990838</v>
      </c>
      <c r="E59" s="115">
        <f t="shared" si="11"/>
        <v>15.891377412613151</v>
      </c>
      <c r="F59" s="115">
        <f t="shared" si="11"/>
        <v>15.816947885213446</v>
      </c>
      <c r="G59" s="115">
        <f>G29/G43</f>
        <v>15.792336632083224</v>
      </c>
      <c r="H59" s="116">
        <f>(C59-B59)/B59</f>
        <v>6.2192160458243882E-3</v>
      </c>
      <c r="I59" s="116">
        <f>(E59-B59)/B59</f>
        <v>-1.3702514117873774E-2</v>
      </c>
      <c r="J59" s="39">
        <f>(G59-B59)/B59</f>
        <v>-1.9849474843816779E-2</v>
      </c>
    </row>
    <row r="60" spans="1:12" s="3" customFormat="1" x14ac:dyDescent="0.25">
      <c r="A60" s="66" t="s">
        <v>44</v>
      </c>
      <c r="B60" s="118">
        <f>B32/B44</f>
        <v>0.58808717155856582</v>
      </c>
      <c r="C60" s="118">
        <f t="shared" ref="C60:G60" si="12">C32/C44</f>
        <v>0.59730311418138671</v>
      </c>
      <c r="D60" s="118">
        <f t="shared" si="12"/>
        <v>0.59865960765642445</v>
      </c>
      <c r="E60" s="118">
        <f t="shared" si="12"/>
        <v>0.60870104864106878</v>
      </c>
      <c r="F60" s="118">
        <f t="shared" si="12"/>
        <v>0.66</v>
      </c>
      <c r="G60" s="118">
        <f t="shared" si="12"/>
        <v>0.67126187018372585</v>
      </c>
      <c r="H60" s="41">
        <f>(C60-B60)/B60</f>
        <v>1.5671048559682949E-2</v>
      </c>
      <c r="I60" s="41">
        <f>(E60-B60)/B60</f>
        <v>3.505241753169254E-2</v>
      </c>
      <c r="J60" s="41">
        <f>(G60-B60)/B60</f>
        <v>0.14143260157287227</v>
      </c>
      <c r="L60" s="3" t="s">
        <v>45</v>
      </c>
    </row>
    <row r="61" spans="1:12" s="3" customFormat="1" ht="15.75" thickBot="1" x14ac:dyDescent="0.3">
      <c r="A61" s="129" t="s">
        <v>55</v>
      </c>
      <c r="B61" s="117">
        <f>B34/B48</f>
        <v>0.3</v>
      </c>
      <c r="C61" s="117">
        <f>B61</f>
        <v>0.3</v>
      </c>
      <c r="D61" s="117">
        <f t="shared" ref="D61:G61" si="13">C61</f>
        <v>0.3</v>
      </c>
      <c r="E61" s="117">
        <f t="shared" si="13"/>
        <v>0.3</v>
      </c>
      <c r="F61" s="117">
        <f t="shared" si="13"/>
        <v>0.3</v>
      </c>
      <c r="G61" s="117">
        <f t="shared" si="13"/>
        <v>0.3</v>
      </c>
      <c r="H61" s="108">
        <f>(C61-B61)/B61</f>
        <v>0</v>
      </c>
      <c r="I61" s="108">
        <f>(E61-B61)/B61</f>
        <v>0</v>
      </c>
      <c r="J61" s="130">
        <f>(G61-B61)/B61</f>
        <v>0</v>
      </c>
    </row>
    <row r="62" spans="1:12" s="3" customFormat="1" x14ac:dyDescent="0.25">
      <c r="B62" s="10"/>
      <c r="C62" s="10"/>
      <c r="D62" s="10"/>
      <c r="E62" s="10"/>
      <c r="F62" s="10"/>
      <c r="G62" s="10"/>
      <c r="H62" s="10"/>
      <c r="I62" s="10"/>
      <c r="J62" s="10"/>
    </row>
    <row r="63" spans="1:12" s="3" customFormat="1" x14ac:dyDescent="0.25">
      <c r="B63" s="57"/>
      <c r="C63" s="57"/>
      <c r="D63" s="57"/>
      <c r="E63" s="57"/>
      <c r="F63" s="57"/>
      <c r="G63" s="57"/>
      <c r="H63" s="57"/>
      <c r="I63" s="57"/>
      <c r="J63" s="57"/>
    </row>
    <row r="64" spans="1:12" s="3" customFormat="1" x14ac:dyDescent="0.25">
      <c r="B64" s="57"/>
      <c r="C64" s="57"/>
      <c r="D64" s="57"/>
      <c r="E64" s="57"/>
      <c r="F64" s="57"/>
      <c r="G64" s="57"/>
      <c r="H64" s="57"/>
      <c r="I64" s="57"/>
      <c r="J64" s="57"/>
    </row>
    <row r="65" spans="2:10" s="3" customFormat="1" x14ac:dyDescent="0.25">
      <c r="B65" s="10"/>
      <c r="C65" s="10"/>
      <c r="D65" s="10"/>
      <c r="E65" s="10"/>
      <c r="F65" s="10"/>
      <c r="G65" s="10"/>
      <c r="H65" s="10"/>
      <c r="I65" s="10"/>
      <c r="J65" s="10"/>
    </row>
    <row r="66" spans="2:10" s="3" customFormat="1" x14ac:dyDescent="0.25">
      <c r="B66" s="10"/>
      <c r="C66" s="10"/>
      <c r="D66" s="10"/>
      <c r="E66" s="10"/>
      <c r="F66" s="10"/>
      <c r="G66" s="10"/>
      <c r="H66" s="10"/>
      <c r="I66" s="10"/>
      <c r="J66" s="10"/>
    </row>
    <row r="67" spans="2:10" s="3" customFormat="1" x14ac:dyDescent="0.25">
      <c r="B67" s="10"/>
      <c r="C67" s="10"/>
      <c r="D67" s="10"/>
      <c r="E67" s="10"/>
      <c r="F67" s="10"/>
      <c r="G67" s="10"/>
      <c r="H67" s="10"/>
      <c r="I67" s="10"/>
      <c r="J67" s="10"/>
    </row>
    <row r="68" spans="2:10" s="3" customFormat="1" x14ac:dyDescent="0.25">
      <c r="B68" s="10"/>
      <c r="C68" s="10"/>
      <c r="D68" s="10"/>
      <c r="E68" s="10"/>
      <c r="F68" s="10"/>
      <c r="G68" s="10"/>
      <c r="H68" s="10"/>
      <c r="I68" s="10"/>
      <c r="J68" s="10"/>
    </row>
    <row r="69" spans="2:10" s="3" customFormat="1" x14ac:dyDescent="0.25">
      <c r="B69" s="10"/>
      <c r="C69" s="10"/>
      <c r="D69" s="10"/>
      <c r="E69" s="10"/>
      <c r="F69" s="10"/>
      <c r="G69" s="10"/>
      <c r="H69" s="10"/>
      <c r="I69" s="10"/>
      <c r="J69" s="10"/>
    </row>
  </sheetData>
  <mergeCells count="16">
    <mergeCell ref="B41:G41"/>
    <mergeCell ref="H41:H42"/>
    <mergeCell ref="I41:I42"/>
    <mergeCell ref="J41:J42"/>
    <mergeCell ref="B57:G57"/>
    <mergeCell ref="H57:H58"/>
    <mergeCell ref="I57:I58"/>
    <mergeCell ref="J57:J58"/>
    <mergeCell ref="B16:G16"/>
    <mergeCell ref="H16:H17"/>
    <mergeCell ref="I16:I17"/>
    <mergeCell ref="J16:J17"/>
    <mergeCell ref="B27:G27"/>
    <mergeCell ref="H27:H28"/>
    <mergeCell ref="I27:I28"/>
    <mergeCell ref="J27:J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4CE3-AA7C-4289-9F9D-A60E5C1847E5}">
  <dimension ref="A1:S60"/>
  <sheetViews>
    <sheetView workbookViewId="0">
      <selection activeCell="F28" sqref="F28"/>
    </sheetView>
  </sheetViews>
  <sheetFormatPr baseColWidth="10" defaultColWidth="9.140625" defaultRowHeight="15" x14ac:dyDescent="0.25"/>
  <cols>
    <col min="1" max="1" width="37" style="66" customWidth="1"/>
    <col min="2" max="15" width="13.7109375" style="67" customWidth="1"/>
    <col min="16" max="17" width="9.140625" style="67"/>
    <col min="18" max="16384" width="9.140625" style="66"/>
  </cols>
  <sheetData>
    <row r="1" spans="1:17" s="77" customFormat="1" ht="15.75" thickBot="1" x14ac:dyDescent="0.3">
      <c r="A1" s="170"/>
      <c r="B1" s="170"/>
      <c r="C1" s="170"/>
      <c r="D1" s="170"/>
      <c r="E1" s="170"/>
      <c r="F1" s="170"/>
      <c r="G1" s="170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7" s="77" customFormat="1" ht="15.75" thickBot="1" x14ac:dyDescent="0.3">
      <c r="A2" s="170"/>
      <c r="C2" s="170"/>
      <c r="D2" s="170"/>
      <c r="E2" s="170"/>
      <c r="F2" s="170"/>
      <c r="G2" s="170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7" s="77" customFormat="1" ht="15.75" thickBot="1" x14ac:dyDescent="0.3">
      <c r="A3" s="170"/>
      <c r="B3" s="170"/>
      <c r="C3" s="170"/>
      <c r="D3" s="170"/>
      <c r="E3" s="170"/>
      <c r="F3" s="170"/>
      <c r="G3" s="170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17" s="77" customFormat="1" ht="15.75" thickBot="1" x14ac:dyDescent="0.3">
      <c r="A4" s="170"/>
      <c r="B4" s="170"/>
      <c r="C4" s="170"/>
      <c r="D4" s="170"/>
      <c r="E4" s="170"/>
      <c r="F4" s="170"/>
      <c r="G4" s="170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1:17" s="77" customFormat="1" ht="15.75" thickBot="1" x14ac:dyDescent="0.3">
      <c r="A5" s="170"/>
      <c r="B5" s="170"/>
      <c r="C5" s="170"/>
      <c r="D5" s="170"/>
      <c r="E5" s="170"/>
      <c r="F5" s="170"/>
      <c r="G5" s="170"/>
      <c r="H5" s="171"/>
      <c r="I5" s="171"/>
      <c r="J5" s="171"/>
      <c r="K5" s="171"/>
      <c r="L5" s="171"/>
      <c r="M5" s="171"/>
      <c r="N5" s="171"/>
      <c r="O5" s="171"/>
      <c r="P5" s="171"/>
      <c r="Q5" s="171"/>
    </row>
    <row r="6" spans="1:17" s="77" customFormat="1" ht="19.5" thickBot="1" x14ac:dyDescent="0.3">
      <c r="A6" s="170"/>
      <c r="B6" s="173" t="s">
        <v>35</v>
      </c>
      <c r="C6" s="170"/>
      <c r="D6" s="170"/>
      <c r="E6" s="170"/>
      <c r="F6" s="170"/>
      <c r="G6" s="170"/>
      <c r="H6" s="171"/>
      <c r="I6" s="171"/>
      <c r="J6" s="171"/>
      <c r="K6" s="171"/>
      <c r="L6" s="171"/>
      <c r="M6" s="171"/>
      <c r="N6" s="171"/>
      <c r="O6" s="171"/>
      <c r="P6" s="171"/>
      <c r="Q6" s="171"/>
    </row>
    <row r="7" spans="1:17" s="77" customFormat="1" ht="15.75" thickBot="1" x14ac:dyDescent="0.3">
      <c r="A7" s="170"/>
      <c r="B7" s="170"/>
      <c r="C7" s="170"/>
      <c r="D7" s="170"/>
      <c r="E7" s="170"/>
      <c r="F7" s="170"/>
      <c r="G7" s="170"/>
      <c r="H7" s="171"/>
      <c r="I7" s="171"/>
      <c r="J7" s="171"/>
      <c r="K7" s="171"/>
      <c r="L7" s="171"/>
      <c r="M7" s="171"/>
      <c r="N7" s="171"/>
      <c r="O7" s="171"/>
      <c r="P7" s="171"/>
      <c r="Q7" s="171"/>
    </row>
    <row r="12" spans="1:17" x14ac:dyDescent="0.25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</row>
    <row r="14" spans="1:17" x14ac:dyDescent="0.25">
      <c r="A14" s="66" t="s">
        <v>46</v>
      </c>
    </row>
    <row r="15" spans="1:17" ht="15.75" thickBot="1" x14ac:dyDescent="0.3"/>
    <row r="16" spans="1:17" s="77" customFormat="1" ht="18.75" thickBot="1" x14ac:dyDescent="0.4">
      <c r="A16" s="68"/>
      <c r="B16" s="191" t="s">
        <v>39</v>
      </c>
      <c r="C16" s="192"/>
      <c r="D16" s="192"/>
      <c r="E16" s="192"/>
      <c r="F16" s="192"/>
      <c r="G16" s="192"/>
      <c r="H16" s="193"/>
      <c r="I16" s="193"/>
      <c r="J16" s="193"/>
      <c r="K16" s="193"/>
      <c r="L16" s="193"/>
      <c r="M16" s="193"/>
      <c r="N16" s="193"/>
      <c r="O16" s="194"/>
      <c r="P16" s="154" t="s">
        <v>37</v>
      </c>
      <c r="Q16" s="154" t="s">
        <v>38</v>
      </c>
    </row>
    <row r="17" spans="1:19" s="77" customFormat="1" ht="15.75" thickBot="1" x14ac:dyDescent="0.3">
      <c r="A17" s="69"/>
      <c r="B17" s="70">
        <v>2005</v>
      </c>
      <c r="C17" s="70">
        <v>2006</v>
      </c>
      <c r="D17" s="70">
        <v>2007</v>
      </c>
      <c r="E17" s="70">
        <v>2008</v>
      </c>
      <c r="F17" s="71">
        <v>2009</v>
      </c>
      <c r="G17" s="71">
        <v>2010</v>
      </c>
      <c r="H17" s="195">
        <v>2011</v>
      </c>
      <c r="I17" s="195">
        <v>2012</v>
      </c>
      <c r="J17" s="195">
        <v>2013</v>
      </c>
      <c r="K17" s="195">
        <v>2014</v>
      </c>
      <c r="L17" s="195">
        <v>2015</v>
      </c>
      <c r="M17" s="195">
        <v>2016</v>
      </c>
      <c r="N17" s="195">
        <v>2017</v>
      </c>
      <c r="O17" s="195">
        <v>2018</v>
      </c>
      <c r="P17" s="155"/>
      <c r="Q17" s="155"/>
    </row>
    <row r="18" spans="1:19" s="77" customFormat="1" ht="15.75" thickBot="1" x14ac:dyDescent="0.3">
      <c r="A18" s="79" t="s">
        <v>1</v>
      </c>
      <c r="B18" s="196">
        <v>312.99436248892738</v>
      </c>
      <c r="C18" s="196">
        <v>362.39852781789307</v>
      </c>
      <c r="D18" s="196">
        <v>414.32831529334504</v>
      </c>
      <c r="E18" s="196">
        <v>423.54553886988367</v>
      </c>
      <c r="F18" s="196">
        <v>394.75374899969637</v>
      </c>
      <c r="G18" s="196">
        <v>428.28478694435245</v>
      </c>
      <c r="H18" s="196">
        <v>464.74982940305847</v>
      </c>
      <c r="I18" s="196">
        <v>520.04007144486127</v>
      </c>
      <c r="J18" s="196">
        <v>551.7561257703303</v>
      </c>
      <c r="K18" s="196">
        <v>576.21017465625243</v>
      </c>
      <c r="L18" s="196">
        <v>617.94376086712134</v>
      </c>
      <c r="M18" s="196">
        <v>649.24360469875955</v>
      </c>
      <c r="N18" s="196">
        <v>688.76573533334908</v>
      </c>
      <c r="O18" s="196">
        <v>702.84702286457525</v>
      </c>
      <c r="P18" s="76">
        <f>(C18-B18)/B18</f>
        <v>0.15784362675450242</v>
      </c>
      <c r="Q18" s="76">
        <f>(O18-B18)/B18</f>
        <v>1.2455580901698811</v>
      </c>
      <c r="S18" s="77" t="s">
        <v>30</v>
      </c>
    </row>
    <row r="19" spans="1:19" s="77" customFormat="1" ht="15.75" thickBot="1" x14ac:dyDescent="0.3">
      <c r="A19" s="79" t="s">
        <v>3</v>
      </c>
      <c r="B19" s="196">
        <v>155.48025071916672</v>
      </c>
      <c r="C19" s="196">
        <v>169.17899414592625</v>
      </c>
      <c r="D19" s="196">
        <v>195.33600970740119</v>
      </c>
      <c r="E19" s="196">
        <v>202.79890141215287</v>
      </c>
      <c r="F19" s="196">
        <v>188.37768298525094</v>
      </c>
      <c r="G19" s="196">
        <v>217.32976795355603</v>
      </c>
      <c r="H19" s="196">
        <v>231.99852958327983</v>
      </c>
      <c r="I19" s="196">
        <v>245.57929571869545</v>
      </c>
      <c r="J19" s="196">
        <v>256.29728080162971</v>
      </c>
      <c r="K19" s="196">
        <v>258.99783724115821</v>
      </c>
      <c r="L19" s="196">
        <v>260.60687097774138</v>
      </c>
      <c r="M19" s="196">
        <v>256.81751527558367</v>
      </c>
      <c r="N19" s="196">
        <v>276.35000942633678</v>
      </c>
      <c r="O19" s="196">
        <v>279.30468396170687</v>
      </c>
      <c r="P19" s="76">
        <f t="shared" ref="P19:P22" si="0">(C19-B19)/B19</f>
        <v>8.810600293861523E-2</v>
      </c>
      <c r="Q19" s="76">
        <f>(O19-B19)/B19</f>
        <v>0.79639975282903108</v>
      </c>
      <c r="S19" s="77" t="s">
        <v>36</v>
      </c>
    </row>
    <row r="20" spans="1:19" s="77" customFormat="1" ht="15.75" thickBot="1" x14ac:dyDescent="0.3">
      <c r="A20" s="79" t="s">
        <v>0</v>
      </c>
      <c r="B20" s="197">
        <v>65.086200000000019</v>
      </c>
      <c r="C20" s="197">
        <v>69.233520000000027</v>
      </c>
      <c r="D20" s="197">
        <v>77.789280000000019</v>
      </c>
      <c r="E20" s="197">
        <v>81.540840000000017</v>
      </c>
      <c r="F20" s="197">
        <v>76.920240000000021</v>
      </c>
      <c r="G20" s="197">
        <v>86.401596960000006</v>
      </c>
      <c r="H20" s="197">
        <v>94.400412480000014</v>
      </c>
      <c r="I20" s="197">
        <v>100.30085340000004</v>
      </c>
      <c r="J20" s="197">
        <v>106.67217324000002</v>
      </c>
      <c r="K20" s="197">
        <v>110.00847900000002</v>
      </c>
      <c r="L20" s="197">
        <v>69.283934399999993</v>
      </c>
      <c r="M20" s="197">
        <v>71.869118399999991</v>
      </c>
      <c r="N20" s="197">
        <v>76.084799999999987</v>
      </c>
      <c r="O20" s="197">
        <v>77.202999599999984</v>
      </c>
      <c r="P20" s="122">
        <f t="shared" si="0"/>
        <v>6.3720419996865799E-2</v>
      </c>
      <c r="Q20" s="76">
        <f>(O20-B20)/B20</f>
        <v>0.18616541755395094</v>
      </c>
    </row>
    <row r="21" spans="1:19" s="77" customFormat="1" ht="15.75" thickBot="1" x14ac:dyDescent="0.3">
      <c r="A21" s="177" t="s">
        <v>2</v>
      </c>
      <c r="B21" s="178">
        <v>35.733600000000003</v>
      </c>
      <c r="C21" s="178">
        <v>31.901720000000001</v>
      </c>
      <c r="D21" s="178">
        <v>33.556159999999998</v>
      </c>
      <c r="E21" s="178">
        <v>32.376509999999996</v>
      </c>
      <c r="F21" s="178">
        <v>25.640080000000005</v>
      </c>
      <c r="G21" s="178">
        <v>29.224069559999993</v>
      </c>
      <c r="H21" s="178">
        <v>32.392298399999994</v>
      </c>
      <c r="I21" s="178">
        <v>32.450276100000004</v>
      </c>
      <c r="J21" s="178">
        <v>32.942877029999998</v>
      </c>
      <c r="K21" s="178">
        <v>34.512464000000001</v>
      </c>
      <c r="L21" s="178">
        <v>35.219333319999997</v>
      </c>
      <c r="M21" s="178">
        <v>37.731287160000001</v>
      </c>
      <c r="N21" s="178">
        <v>36.14027999999999</v>
      </c>
      <c r="O21" s="178">
        <v>35.384708150000002</v>
      </c>
      <c r="P21" s="124">
        <f t="shared" si="0"/>
        <v>-0.10723464750263062</v>
      </c>
      <c r="Q21" s="179">
        <f>(O21-B21)/B21</f>
        <v>-9.7636915955851382E-3</v>
      </c>
    </row>
    <row r="22" spans="1:19" s="77" customFormat="1" ht="15.75" thickBot="1" x14ac:dyDescent="0.3">
      <c r="A22" s="180" t="s">
        <v>7</v>
      </c>
      <c r="B22" s="198">
        <f t="shared" ref="B22:O22" si="1">SUM(B18:B21)</f>
        <v>569.29441320809406</v>
      </c>
      <c r="C22" s="198">
        <f t="shared" si="1"/>
        <v>632.71276196381928</v>
      </c>
      <c r="D22" s="198">
        <f t="shared" si="1"/>
        <v>721.00976500074614</v>
      </c>
      <c r="E22" s="198">
        <f t="shared" si="1"/>
        <v>740.2617902820366</v>
      </c>
      <c r="F22" s="198">
        <f t="shared" si="1"/>
        <v>685.69175198494736</v>
      </c>
      <c r="G22" s="198">
        <f t="shared" si="1"/>
        <v>761.2402214179084</v>
      </c>
      <c r="H22" s="198">
        <f t="shared" si="1"/>
        <v>823.54106986633826</v>
      </c>
      <c r="I22" s="198">
        <f t="shared" si="1"/>
        <v>898.37049666355676</v>
      </c>
      <c r="J22" s="198">
        <f t="shared" si="1"/>
        <v>947.66845684196005</v>
      </c>
      <c r="K22" s="198">
        <f t="shared" si="1"/>
        <v>979.72895489741074</v>
      </c>
      <c r="L22" s="198">
        <f t="shared" si="1"/>
        <v>983.05389956486272</v>
      </c>
      <c r="M22" s="198">
        <f t="shared" si="1"/>
        <v>1015.6615255343431</v>
      </c>
      <c r="N22" s="198">
        <f t="shared" si="1"/>
        <v>1077.340824759686</v>
      </c>
      <c r="O22" s="198">
        <f t="shared" si="1"/>
        <v>1094.7394145762821</v>
      </c>
      <c r="P22" s="181">
        <f t="shared" si="0"/>
        <v>0.11139815758659821</v>
      </c>
      <c r="Q22" s="182">
        <f>(O22-B22)/B22</f>
        <v>0.92297586130732368</v>
      </c>
    </row>
    <row r="23" spans="1:19" x14ac:dyDescent="0.25">
      <c r="B23" s="66"/>
    </row>
    <row r="24" spans="1:19" x14ac:dyDescent="0.25">
      <c r="B24" s="66"/>
    </row>
    <row r="25" spans="1:19" x14ac:dyDescent="0.25">
      <c r="A25" s="66" t="s">
        <v>47</v>
      </c>
    </row>
    <row r="26" spans="1:19" ht="15.75" thickBot="1" x14ac:dyDescent="0.3"/>
    <row r="27" spans="1:19" ht="18.75" customHeight="1" thickBot="1" x14ac:dyDescent="0.4">
      <c r="A27" s="68"/>
      <c r="B27" s="191" t="s">
        <v>39</v>
      </c>
      <c r="C27" s="192"/>
      <c r="D27" s="192"/>
      <c r="E27" s="192"/>
      <c r="F27" s="192"/>
      <c r="G27" s="192"/>
      <c r="H27" s="193"/>
      <c r="I27" s="193"/>
      <c r="J27" s="193"/>
      <c r="K27" s="193"/>
      <c r="L27" s="193"/>
      <c r="M27" s="193"/>
      <c r="N27" s="193"/>
      <c r="O27" s="194"/>
      <c r="P27" s="154" t="s">
        <v>37</v>
      </c>
      <c r="Q27" s="154" t="s">
        <v>41</v>
      </c>
    </row>
    <row r="28" spans="1:19" ht="15.75" thickBot="1" x14ac:dyDescent="0.3">
      <c r="A28" s="69"/>
      <c r="B28" s="70">
        <v>2005</v>
      </c>
      <c r="C28" s="70">
        <v>2006</v>
      </c>
      <c r="D28" s="70">
        <v>2007</v>
      </c>
      <c r="E28" s="70">
        <v>2008</v>
      </c>
      <c r="F28" s="71">
        <v>2009</v>
      </c>
      <c r="G28" s="71">
        <v>2010</v>
      </c>
      <c r="H28" s="195">
        <v>2011</v>
      </c>
      <c r="I28" s="195">
        <v>2012</v>
      </c>
      <c r="J28" s="195">
        <v>2013</v>
      </c>
      <c r="K28" s="195">
        <v>2014</v>
      </c>
      <c r="L28" s="195">
        <v>2015</v>
      </c>
      <c r="M28" s="195">
        <v>2016</v>
      </c>
      <c r="N28" s="195">
        <v>2017</v>
      </c>
      <c r="O28" s="195">
        <v>2018</v>
      </c>
      <c r="P28" s="155"/>
      <c r="Q28" s="155"/>
    </row>
    <row r="29" spans="1:19" s="77" customFormat="1" ht="15.75" thickBot="1" x14ac:dyDescent="0.3">
      <c r="A29" s="72" t="s">
        <v>9</v>
      </c>
      <c r="B29" s="73">
        <v>539.54201698677264</v>
      </c>
      <c r="C29" s="73">
        <v>600.90066610632789</v>
      </c>
      <c r="D29" s="73">
        <v>688.01363392927908</v>
      </c>
      <c r="E29" s="73">
        <v>705.7383933184642</v>
      </c>
      <c r="F29" s="73">
        <v>652.57446848114421</v>
      </c>
      <c r="G29" s="73">
        <v>722.56794018019696</v>
      </c>
      <c r="H29" s="73">
        <v>781.49079778833811</v>
      </c>
      <c r="I29" s="73">
        <v>854.23078439338224</v>
      </c>
      <c r="J29" s="73">
        <v>901.5835524465524</v>
      </c>
      <c r="K29" s="73">
        <v>931.18535265035177</v>
      </c>
      <c r="L29" s="73">
        <v>933.6010160400001</v>
      </c>
      <c r="M29" s="73">
        <v>963.36718100618975</v>
      </c>
      <c r="N29" s="73">
        <v>1020.3036460562735</v>
      </c>
      <c r="O29" s="73">
        <v>1036.5861863576717</v>
      </c>
      <c r="P29" s="76">
        <f t="shared" ref="P29:P35" si="2">(G29-B29)/B29</f>
        <v>0.33922459684527473</v>
      </c>
      <c r="Q29" s="76">
        <f t="shared" ref="Q29:Q35" si="3">(O29-B29)/B29</f>
        <v>0.92123347899165486</v>
      </c>
    </row>
    <row r="30" spans="1:19" s="77" customFormat="1" ht="15.75" thickBot="1" x14ac:dyDescent="0.3">
      <c r="A30" s="75" t="s">
        <v>29</v>
      </c>
      <c r="B30" s="73">
        <v>394.20201817282924</v>
      </c>
      <c r="C30" s="73">
        <v>441.14750755948836</v>
      </c>
      <c r="D30" s="73">
        <v>500.24394233827047</v>
      </c>
      <c r="E30" s="73">
        <v>511.34350568650865</v>
      </c>
      <c r="F30" s="73">
        <v>475.07105586056628</v>
      </c>
      <c r="G30" s="73">
        <v>526.41801142512077</v>
      </c>
      <c r="H30" s="73">
        <v>572.93977837288196</v>
      </c>
      <c r="I30" s="73">
        <v>632.81275942206275</v>
      </c>
      <c r="J30" s="73">
        <v>670.48312369210146</v>
      </c>
      <c r="K30" s="73">
        <v>699.29492647332324</v>
      </c>
      <c r="L30" s="73">
        <v>728.0586773199999</v>
      </c>
      <c r="M30" s="73">
        <v>765.98645519922798</v>
      </c>
      <c r="N30" s="73">
        <v>808.82307889456956</v>
      </c>
      <c r="O30" s="73">
        <v>823.28729687655289</v>
      </c>
      <c r="P30" s="76">
        <f t="shared" si="2"/>
        <v>0.33540161429189924</v>
      </c>
      <c r="Q30" s="76">
        <f t="shared" si="3"/>
        <v>1.0884908217684481</v>
      </c>
    </row>
    <row r="31" spans="1:19" s="77" customFormat="1" ht="15.75" thickBot="1" x14ac:dyDescent="0.3">
      <c r="A31" s="75" t="s">
        <v>28</v>
      </c>
      <c r="B31" s="73">
        <v>123.00649881394337</v>
      </c>
      <c r="C31" s="73">
        <v>135.99655854683959</v>
      </c>
      <c r="D31" s="73">
        <v>161.07729159100853</v>
      </c>
      <c r="E31" s="73">
        <v>166.4151876319556</v>
      </c>
      <c r="F31" s="73">
        <v>151.10921262057795</v>
      </c>
      <c r="G31" s="73">
        <v>166.50232195507621</v>
      </c>
      <c r="H31" s="73">
        <v>176.15872101545611</v>
      </c>
      <c r="I31" s="73">
        <v>187.00106547131955</v>
      </c>
      <c r="J31" s="73">
        <v>194.49723205445093</v>
      </c>
      <c r="K31" s="73">
        <v>194.14241867702859</v>
      </c>
      <c r="L31" s="73">
        <v>168.01354092</v>
      </c>
      <c r="M31" s="73">
        <v>158.45162000696172</v>
      </c>
      <c r="N31" s="73">
        <v>170.26796716170378</v>
      </c>
      <c r="O31" s="73">
        <v>171.48059803111863</v>
      </c>
      <c r="P31" s="76">
        <f t="shared" si="2"/>
        <v>0.35360589530252029</v>
      </c>
      <c r="Q31" s="76">
        <f t="shared" si="3"/>
        <v>0.39407754618311674</v>
      </c>
    </row>
    <row r="32" spans="1:19" s="77" customFormat="1" ht="15.75" thickBot="1" x14ac:dyDescent="0.3">
      <c r="A32" s="77" t="s">
        <v>10</v>
      </c>
      <c r="B32" s="78">
        <v>9.0030636211135864</v>
      </c>
      <c r="C32" s="78">
        <v>9.5166261323314973</v>
      </c>
      <c r="D32" s="78">
        <v>9.9511904168585232</v>
      </c>
      <c r="E32" s="78">
        <v>10.582093463085172</v>
      </c>
      <c r="F32" s="78">
        <v>10.686821328741301</v>
      </c>
      <c r="G32" s="78">
        <v>12.152141833228217</v>
      </c>
      <c r="H32" s="78">
        <v>13.073758382080669</v>
      </c>
      <c r="I32" s="78">
        <v>13.578404944619317</v>
      </c>
      <c r="J32" s="78">
        <v>14.221352199049543</v>
      </c>
      <c r="K32" s="78">
        <v>15.0953052334768</v>
      </c>
      <c r="L32" s="78">
        <v>15.780125157183026</v>
      </c>
      <c r="M32" s="78">
        <v>16.602644592229577</v>
      </c>
      <c r="N32" s="78">
        <v>17.797066691775456</v>
      </c>
      <c r="O32" s="78">
        <v>18.674474653800228</v>
      </c>
      <c r="P32" s="76">
        <f t="shared" si="2"/>
        <v>0.34977851369722102</v>
      </c>
      <c r="Q32" s="76">
        <f t="shared" si="3"/>
        <v>1.0742355535515351</v>
      </c>
    </row>
    <row r="33" spans="1:18" s="77" customFormat="1" ht="15.75" thickBot="1" x14ac:dyDescent="0.3">
      <c r="A33" s="79" t="s">
        <v>13</v>
      </c>
      <c r="B33" s="80">
        <v>5.7329576599466847</v>
      </c>
      <c r="C33" s="80">
        <v>6.1132157245893799</v>
      </c>
      <c r="D33" s="80">
        <v>6.3212884152965882</v>
      </c>
      <c r="E33" s="80">
        <v>6.6032726120069922</v>
      </c>
      <c r="F33" s="80">
        <v>6.0524558290052921</v>
      </c>
      <c r="G33" s="80">
        <v>7.4404995764078663</v>
      </c>
      <c r="H33" s="80">
        <v>8.1156678804831053</v>
      </c>
      <c r="I33" s="80">
        <v>8.4855662368641926</v>
      </c>
      <c r="J33" s="80">
        <v>8.8858693316767052</v>
      </c>
      <c r="K33" s="80">
        <v>9.3358383886489591</v>
      </c>
      <c r="L33" s="80">
        <v>9.2556651154393812</v>
      </c>
      <c r="M33" s="80">
        <v>9.826245305390108</v>
      </c>
      <c r="N33" s="80">
        <v>10.868548128625926</v>
      </c>
      <c r="O33" s="80">
        <v>10.945375223973583</v>
      </c>
      <c r="P33" s="76">
        <f t="shared" si="2"/>
        <v>0.29784659468025121</v>
      </c>
      <c r="Q33" s="76">
        <f t="shared" si="3"/>
        <v>0.90920217332904085</v>
      </c>
    </row>
    <row r="34" spans="1:18" s="77" customFormat="1" ht="15.75" thickBot="1" x14ac:dyDescent="0.3">
      <c r="A34" s="82" t="s">
        <v>24</v>
      </c>
      <c r="B34" s="83">
        <v>15.016374940261212</v>
      </c>
      <c r="C34" s="83">
        <v>16.182254000570477</v>
      </c>
      <c r="D34" s="83">
        <v>16.723652239312141</v>
      </c>
      <c r="E34" s="83">
        <v>17.338030888480208</v>
      </c>
      <c r="F34" s="83">
        <v>16.378006346056523</v>
      </c>
      <c r="G34" s="83">
        <v>19.079639828075383</v>
      </c>
      <c r="H34" s="83">
        <v>20.860845815436335</v>
      </c>
      <c r="I34" s="83">
        <v>22.075741088690854</v>
      </c>
      <c r="J34" s="83">
        <v>22.97768286468132</v>
      </c>
      <c r="K34" s="83">
        <v>24.112458624933012</v>
      </c>
      <c r="L34" s="83">
        <v>24.417093252240271</v>
      </c>
      <c r="M34" s="83">
        <v>25.865454630533865</v>
      </c>
      <c r="N34" s="83">
        <v>28.37156388301106</v>
      </c>
      <c r="O34" s="83">
        <v>28.533378340836666</v>
      </c>
      <c r="P34" s="122">
        <f t="shared" si="2"/>
        <v>0.27058893401229162</v>
      </c>
      <c r="Q34" s="122">
        <f t="shared" si="3"/>
        <v>0.90015089889200151</v>
      </c>
    </row>
    <row r="35" spans="1:18" s="77" customFormat="1" ht="15.75" thickBot="1" x14ac:dyDescent="0.3">
      <c r="A35" s="85" t="s">
        <v>7</v>
      </c>
      <c r="B35" s="86">
        <f>B29+B32+B33+B34</f>
        <v>569.29441320809417</v>
      </c>
      <c r="C35" s="86">
        <f t="shared" ref="C35:M35" si="4">C29+C32+C33+C34</f>
        <v>632.71276196381916</v>
      </c>
      <c r="D35" s="86">
        <f t="shared" si="4"/>
        <v>721.00976500074637</v>
      </c>
      <c r="E35" s="86">
        <f t="shared" si="4"/>
        <v>740.2617902820366</v>
      </c>
      <c r="F35" s="86">
        <f t="shared" si="4"/>
        <v>685.69175198494736</v>
      </c>
      <c r="G35" s="86">
        <f t="shared" si="4"/>
        <v>761.24022141790851</v>
      </c>
      <c r="H35" s="86">
        <f t="shared" si="4"/>
        <v>823.54106986633815</v>
      </c>
      <c r="I35" s="86">
        <f t="shared" si="4"/>
        <v>898.37049666355665</v>
      </c>
      <c r="J35" s="86">
        <f t="shared" si="4"/>
        <v>947.66845684196005</v>
      </c>
      <c r="K35" s="86">
        <f t="shared" si="4"/>
        <v>979.72895489741052</v>
      </c>
      <c r="L35" s="86">
        <f t="shared" si="4"/>
        <v>983.05389956486283</v>
      </c>
      <c r="M35" s="86">
        <f t="shared" si="4"/>
        <v>1015.6615255343434</v>
      </c>
      <c r="N35" s="86">
        <f>N29+N32+N33+N34</f>
        <v>1077.3408247596858</v>
      </c>
      <c r="O35" s="86">
        <f>O29+O32+O33+O34</f>
        <v>1094.7394145762821</v>
      </c>
      <c r="P35" s="181">
        <f t="shared" si="2"/>
        <v>0.33716439816818017</v>
      </c>
      <c r="Q35" s="181">
        <f t="shared" si="3"/>
        <v>0.92297586130732334</v>
      </c>
    </row>
    <row r="36" spans="1:18" x14ac:dyDescent="0.25">
      <c r="B36" s="66"/>
    </row>
    <row r="38" spans="1:18" x14ac:dyDescent="0.25">
      <c r="A38" s="66" t="s">
        <v>48</v>
      </c>
    </row>
    <row r="39" spans="1:18" ht="15.75" thickBot="1" x14ac:dyDescent="0.3"/>
    <row r="40" spans="1:18" s="77" customFormat="1" ht="15.75" customHeight="1" thickBot="1" x14ac:dyDescent="0.3">
      <c r="A40" s="68"/>
      <c r="B40" s="199" t="s">
        <v>8</v>
      </c>
      <c r="C40" s="200"/>
      <c r="D40" s="200"/>
      <c r="E40" s="200"/>
      <c r="F40" s="200"/>
      <c r="G40" s="200"/>
      <c r="H40" s="201"/>
      <c r="I40" s="201"/>
      <c r="J40" s="201"/>
      <c r="K40" s="201"/>
      <c r="L40" s="201"/>
      <c r="M40" s="201"/>
      <c r="N40" s="201"/>
      <c r="O40" s="202"/>
      <c r="P40" s="154" t="s">
        <v>37</v>
      </c>
      <c r="Q40" s="154" t="s">
        <v>41</v>
      </c>
    </row>
    <row r="41" spans="1:18" s="77" customFormat="1" ht="15.75" thickBot="1" x14ac:dyDescent="0.3">
      <c r="A41" s="69"/>
      <c r="B41" s="70">
        <v>2005</v>
      </c>
      <c r="C41" s="70">
        <v>2006</v>
      </c>
      <c r="D41" s="70">
        <v>2007</v>
      </c>
      <c r="E41" s="70">
        <v>2008</v>
      </c>
      <c r="F41" s="71">
        <v>2009</v>
      </c>
      <c r="G41" s="71">
        <v>2010</v>
      </c>
      <c r="H41" s="195">
        <v>2011</v>
      </c>
      <c r="I41" s="195">
        <v>2012</v>
      </c>
      <c r="J41" s="195">
        <v>2013</v>
      </c>
      <c r="K41" s="195">
        <v>2014</v>
      </c>
      <c r="L41" s="195">
        <v>2015</v>
      </c>
      <c r="M41" s="195">
        <v>2016</v>
      </c>
      <c r="N41" s="195">
        <v>2017</v>
      </c>
      <c r="O41" s="195">
        <v>2018</v>
      </c>
      <c r="P41" s="155"/>
      <c r="Q41" s="155"/>
    </row>
    <row r="42" spans="1:18" s="77" customFormat="1" ht="15.75" thickBot="1" x14ac:dyDescent="0.3">
      <c r="A42" s="72" t="s">
        <v>9</v>
      </c>
      <c r="B42" s="105">
        <v>31.905000000000001</v>
      </c>
      <c r="C42" s="105">
        <v>33.938000000000002</v>
      </c>
      <c r="D42" s="105">
        <v>38.131999999999998</v>
      </c>
      <c r="E42" s="105">
        <v>39.970999999999997</v>
      </c>
      <c r="F42" s="105">
        <v>37.706000000000003</v>
      </c>
      <c r="G42" s="105">
        <v>42.353723999999993</v>
      </c>
      <c r="H42" s="105">
        <v>46.274711999999994</v>
      </c>
      <c r="I42" s="105">
        <v>49.167085000000007</v>
      </c>
      <c r="J42" s="105">
        <v>52.290281</v>
      </c>
      <c r="K42" s="105">
        <v>53.925725</v>
      </c>
      <c r="L42" s="105">
        <v>57.736612000000001</v>
      </c>
      <c r="M42" s="105">
        <v>59.890931999999999</v>
      </c>
      <c r="N42" s="105">
        <v>63.403999999999989</v>
      </c>
      <c r="O42" s="105">
        <v>64.335832999999994</v>
      </c>
      <c r="P42" s="76">
        <f t="shared" ref="P42:P48" si="5">(G42-B42)/B42</f>
        <v>0.32749487541137723</v>
      </c>
      <c r="Q42" s="76">
        <f t="shared" ref="Q42:Q48" si="6">(O42-B42)/B42</f>
        <v>1.0164812098417173</v>
      </c>
    </row>
    <row r="43" spans="1:18" s="77" customFormat="1" ht="15.75" thickBot="1" x14ac:dyDescent="0.3">
      <c r="A43" s="77" t="s">
        <v>10</v>
      </c>
      <c r="B43" s="95">
        <v>15.397827267193751</v>
      </c>
      <c r="C43" s="95">
        <v>16.311264894004353</v>
      </c>
      <c r="D43" s="95">
        <v>17.03122860858063</v>
      </c>
      <c r="E43" s="95">
        <v>18.033146455158199</v>
      </c>
      <c r="F43" s="95">
        <v>18.104210830021092</v>
      </c>
      <c r="G43" s="95">
        <v>20.661002877390196</v>
      </c>
      <c r="H43" s="95">
        <v>22.23489448612581</v>
      </c>
      <c r="I43" s="95">
        <v>23.114320884052539</v>
      </c>
      <c r="J43" s="95">
        <v>24.193547933145833</v>
      </c>
      <c r="K43" s="95">
        <v>25.659959521894471</v>
      </c>
      <c r="L43" s="95">
        <v>26.79291069649295</v>
      </c>
      <c r="M43" s="95">
        <v>28.205931815999143</v>
      </c>
      <c r="N43" s="95">
        <v>30.355743255751932</v>
      </c>
      <c r="O43" s="95">
        <v>31.754602985657016</v>
      </c>
      <c r="P43" s="76">
        <f t="shared" si="5"/>
        <v>0.34181287521065024</v>
      </c>
      <c r="Q43" s="76">
        <f t="shared" si="6"/>
        <v>1.0622781665639689</v>
      </c>
    </row>
    <row r="44" spans="1:18" s="77" customFormat="1" ht="15.75" thickBot="1" x14ac:dyDescent="0.3">
      <c r="A44" s="94" t="s">
        <v>11</v>
      </c>
      <c r="B44" s="95">
        <v>6.5503525376185756</v>
      </c>
      <c r="C44" s="95">
        <v>7.0967953833175965</v>
      </c>
      <c r="D44" s="95">
        <v>7.2984299433313913</v>
      </c>
      <c r="E44" s="95">
        <v>7.3778482170467372</v>
      </c>
      <c r="F44" s="95">
        <v>6.9221046344015269</v>
      </c>
      <c r="G44" s="95">
        <v>8.2376923715500592</v>
      </c>
      <c r="H44" s="95">
        <v>8.8967237618449992</v>
      </c>
      <c r="I44" s="95">
        <v>9.344310932110071</v>
      </c>
      <c r="J44" s="95">
        <v>9.7116806012599337</v>
      </c>
      <c r="K44" s="95">
        <v>10.208222004120483</v>
      </c>
      <c r="L44" s="95">
        <v>10.517982219788163</v>
      </c>
      <c r="M44" s="95">
        <v>11.147321307768269</v>
      </c>
      <c r="N44" s="95">
        <v>12.543146091582932</v>
      </c>
      <c r="O44" s="95">
        <v>12.680548130925098</v>
      </c>
      <c r="P44" s="76">
        <f t="shared" si="5"/>
        <v>0.25759527052034475</v>
      </c>
      <c r="Q44" s="76">
        <f t="shared" si="6"/>
        <v>0.93585735395169989</v>
      </c>
    </row>
    <row r="45" spans="1:18" s="77" customFormat="1" ht="15.75" thickBot="1" x14ac:dyDescent="0.3">
      <c r="A45" s="94" t="s">
        <v>12</v>
      </c>
      <c r="B45" s="97">
        <v>8.8474747295751754</v>
      </c>
      <c r="C45" s="97">
        <v>9.2144695106867545</v>
      </c>
      <c r="D45" s="97">
        <v>9.7327986652492378</v>
      </c>
      <c r="E45" s="97">
        <v>10.655298238111461</v>
      </c>
      <c r="F45" s="97">
        <v>11.182106195619566</v>
      </c>
      <c r="G45" s="97">
        <v>12.423310505840135</v>
      </c>
      <c r="H45" s="97">
        <v>13.338170724280809</v>
      </c>
      <c r="I45" s="97">
        <v>13.77000995194247</v>
      </c>
      <c r="J45" s="97">
        <v>14.481867331885899</v>
      </c>
      <c r="K45" s="97">
        <v>15.451737517773989</v>
      </c>
      <c r="L45" s="97">
        <v>16.274928476704787</v>
      </c>
      <c r="M45" s="97">
        <v>17.058610508230874</v>
      </c>
      <c r="N45" s="97">
        <v>17.812597164168999</v>
      </c>
      <c r="O45" s="97">
        <v>19.074054854731916</v>
      </c>
      <c r="P45" s="76">
        <f t="shared" si="5"/>
        <v>0.40416456509468418</v>
      </c>
      <c r="Q45" s="76">
        <f t="shared" si="6"/>
        <v>1.1558755958885665</v>
      </c>
    </row>
    <row r="46" spans="1:18" s="77" customFormat="1" ht="15.75" thickBot="1" x14ac:dyDescent="0.3">
      <c r="A46" s="79" t="s">
        <v>13</v>
      </c>
      <c r="B46" s="186">
        <v>17.37259896953541</v>
      </c>
      <c r="C46" s="186">
        <v>18.524896135119334</v>
      </c>
      <c r="D46" s="186">
        <v>19.155419440292693</v>
      </c>
      <c r="E46" s="186">
        <v>20.009917006081796</v>
      </c>
      <c r="F46" s="186">
        <v>18.340775239409979</v>
      </c>
      <c r="G46" s="186">
        <v>22.546968413357174</v>
      </c>
      <c r="H46" s="186">
        <v>24.592932971160931</v>
      </c>
      <c r="I46" s="186">
        <v>25.713837081406648</v>
      </c>
      <c r="J46" s="186">
        <v>26.926876762656686</v>
      </c>
      <c r="K46" s="186">
        <v>28.290419359542302</v>
      </c>
      <c r="L46" s="186">
        <v>28.047470046786007</v>
      </c>
      <c r="M46" s="186">
        <v>29.776500925424571</v>
      </c>
      <c r="N46" s="186">
        <v>32.934994329169477</v>
      </c>
      <c r="O46" s="186">
        <v>33.167803709010862</v>
      </c>
      <c r="P46" s="76">
        <f t="shared" si="5"/>
        <v>0.29784659468025126</v>
      </c>
      <c r="Q46" s="76">
        <f t="shared" si="6"/>
        <v>0.90920217332904096</v>
      </c>
    </row>
    <row r="47" spans="1:18" s="77" customFormat="1" ht="15.75" thickBot="1" x14ac:dyDescent="0.3">
      <c r="A47" s="100" t="s">
        <v>14</v>
      </c>
      <c r="B47" s="187">
        <v>50.054583134204044</v>
      </c>
      <c r="C47" s="187">
        <v>53.940846668568263</v>
      </c>
      <c r="D47" s="187">
        <v>55.745507464373802</v>
      </c>
      <c r="E47" s="187">
        <v>57.793436294934033</v>
      </c>
      <c r="F47" s="187">
        <v>54.593354486855084</v>
      </c>
      <c r="G47" s="187">
        <v>63.598799426917942</v>
      </c>
      <c r="H47" s="187">
        <v>69.536152718121116</v>
      </c>
      <c r="I47" s="187">
        <v>73.585803628969515</v>
      </c>
      <c r="J47" s="187">
        <v>76.5922762156044</v>
      </c>
      <c r="K47" s="187">
        <v>80.374862083110045</v>
      </c>
      <c r="L47" s="187">
        <v>81.390310840800907</v>
      </c>
      <c r="M47" s="187">
        <v>86.218182101779547</v>
      </c>
      <c r="N47" s="187">
        <v>94.571879610036873</v>
      </c>
      <c r="O47" s="187">
        <v>95.111261136122224</v>
      </c>
      <c r="P47" s="122">
        <f t="shared" si="5"/>
        <v>0.2705889340122915</v>
      </c>
      <c r="Q47" s="122">
        <f t="shared" si="6"/>
        <v>0.90015089889200128</v>
      </c>
    </row>
    <row r="48" spans="1:18" s="77" customFormat="1" ht="15.75" thickBot="1" x14ac:dyDescent="0.3">
      <c r="A48" s="82" t="s">
        <v>15</v>
      </c>
      <c r="B48" s="188">
        <v>42.40975677373077</v>
      </c>
      <c r="C48" s="188">
        <v>45.729525724586303</v>
      </c>
      <c r="D48" s="188">
        <v>47.167863157371031</v>
      </c>
      <c r="E48" s="188">
        <v>49.033878869953192</v>
      </c>
      <c r="F48" s="188">
        <v>46.405002857489791</v>
      </c>
      <c r="G48" s="188">
        <v>54.546181594544905</v>
      </c>
      <c r="H48" s="188">
        <v>59.762830641250069</v>
      </c>
      <c r="I48" s="188">
        <v>63.433459170136985</v>
      </c>
      <c r="J48" s="188">
        <v>65.994321348498701</v>
      </c>
      <c r="K48" s="188">
        <v>69.2937723460347</v>
      </c>
      <c r="L48" s="188">
        <v>70.009846970054639</v>
      </c>
      <c r="M48" s="188">
        <v>74.174793008552669</v>
      </c>
      <c r="N48" s="188">
        <v>81.150479360191596</v>
      </c>
      <c r="O48" s="188">
        <v>81.733431157898551</v>
      </c>
      <c r="P48" s="112">
        <f t="shared" si="5"/>
        <v>0.28617058299970294</v>
      </c>
      <c r="Q48" s="112">
        <f t="shared" si="6"/>
        <v>0.92723178286477337</v>
      </c>
      <c r="R48" s="203"/>
    </row>
    <row r="49" spans="1:19" s="77" customFormat="1" ht="15.75" thickBot="1" x14ac:dyDescent="0.3">
      <c r="B49" s="105"/>
      <c r="C49" s="105"/>
      <c r="D49" s="105"/>
      <c r="E49" s="105"/>
      <c r="F49" s="105"/>
      <c r="G49" s="105"/>
      <c r="H49" s="106"/>
      <c r="I49" s="106"/>
      <c r="J49" s="106"/>
      <c r="K49" s="106"/>
      <c r="L49" s="106"/>
      <c r="M49" s="106"/>
      <c r="N49" s="106"/>
      <c r="O49" s="106"/>
      <c r="P49" s="106"/>
      <c r="Q49" s="107"/>
    </row>
    <row r="50" spans="1:19" s="77" customFormat="1" ht="15.75" thickBot="1" x14ac:dyDescent="0.3">
      <c r="A50" s="72" t="s">
        <v>16</v>
      </c>
      <c r="B50" s="105"/>
      <c r="C50" s="105"/>
      <c r="D50" s="105"/>
      <c r="E50" s="105"/>
      <c r="F50" s="105"/>
      <c r="G50" s="105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9" s="77" customFormat="1" ht="15.75" thickBot="1" x14ac:dyDescent="0.3">
      <c r="A51" s="72" t="s">
        <v>17</v>
      </c>
      <c r="B51" s="105"/>
      <c r="C51" s="105"/>
      <c r="D51" s="105"/>
      <c r="E51" s="105"/>
      <c r="F51" s="105"/>
      <c r="G51" s="105"/>
      <c r="H51" s="106"/>
      <c r="I51" s="106"/>
      <c r="J51" s="106"/>
      <c r="K51" s="106"/>
      <c r="L51" s="106"/>
      <c r="M51" s="106"/>
      <c r="N51" s="106"/>
      <c r="O51" s="106"/>
      <c r="P51" s="106"/>
      <c r="Q51" s="107"/>
    </row>
    <row r="52" spans="1:19" ht="15.75" thickBot="1" x14ac:dyDescent="0.3">
      <c r="A52" s="72" t="s">
        <v>18</v>
      </c>
    </row>
    <row r="54" spans="1:19" x14ac:dyDescent="0.25">
      <c r="A54" s="66" t="s">
        <v>49</v>
      </c>
    </row>
    <row r="55" spans="1:19" ht="15.75" thickBot="1" x14ac:dyDescent="0.3"/>
    <row r="56" spans="1:19" ht="18.75" customHeight="1" thickBot="1" x14ac:dyDescent="0.3">
      <c r="A56" s="68"/>
      <c r="B56" s="199" t="s">
        <v>40</v>
      </c>
      <c r="C56" s="200"/>
      <c r="D56" s="200"/>
      <c r="E56" s="200"/>
      <c r="F56" s="200"/>
      <c r="G56" s="200"/>
      <c r="H56" s="201"/>
      <c r="I56" s="201"/>
      <c r="J56" s="201"/>
      <c r="K56" s="201"/>
      <c r="L56" s="201"/>
      <c r="M56" s="201"/>
      <c r="N56" s="201"/>
      <c r="O56" s="202"/>
      <c r="P56" s="204" t="s">
        <v>37</v>
      </c>
      <c r="Q56" s="204" t="s">
        <v>41</v>
      </c>
    </row>
    <row r="57" spans="1:19" ht="15.75" thickBot="1" x14ac:dyDescent="0.3">
      <c r="A57" s="69"/>
      <c r="B57" s="70">
        <v>2005</v>
      </c>
      <c r="C57" s="70">
        <v>2006</v>
      </c>
      <c r="D57" s="70">
        <v>2007</v>
      </c>
      <c r="E57" s="70">
        <v>2008</v>
      </c>
      <c r="F57" s="71">
        <v>2009</v>
      </c>
      <c r="G57" s="71">
        <v>2010</v>
      </c>
      <c r="H57" s="195">
        <v>2011</v>
      </c>
      <c r="I57" s="195">
        <v>2012</v>
      </c>
      <c r="J57" s="195">
        <v>2013</v>
      </c>
      <c r="K57" s="195">
        <v>2014</v>
      </c>
      <c r="L57" s="195">
        <v>2015</v>
      </c>
      <c r="M57" s="195">
        <v>2016</v>
      </c>
      <c r="N57" s="195">
        <v>2017</v>
      </c>
      <c r="O57" s="195">
        <v>2018</v>
      </c>
      <c r="P57" s="205"/>
      <c r="Q57" s="205"/>
    </row>
    <row r="58" spans="1:19" x14ac:dyDescent="0.25">
      <c r="A58" s="119" t="s">
        <v>9</v>
      </c>
      <c r="B58" s="120">
        <f>B29/B42</f>
        <v>16.910892242180619</v>
      </c>
      <c r="C58" s="120">
        <f>C29/C42</f>
        <v>17.705836116044782</v>
      </c>
      <c r="D58" s="120">
        <f t="shared" ref="D58:F58" si="7">D29/D42</f>
        <v>18.04294644732191</v>
      </c>
      <c r="E58" s="120">
        <f t="shared" si="7"/>
        <v>17.656260621912494</v>
      </c>
      <c r="F58" s="120">
        <f t="shared" si="7"/>
        <v>17.306913183078134</v>
      </c>
      <c r="G58" s="120">
        <f>G29/G42</f>
        <v>17.060316589403026</v>
      </c>
      <c r="H58" s="120">
        <f t="shared" ref="H58:O58" si="8">H29/H42</f>
        <v>16.888074803973673</v>
      </c>
      <c r="I58" s="120">
        <f t="shared" si="8"/>
        <v>17.374037618731762</v>
      </c>
      <c r="J58" s="120">
        <f t="shared" si="8"/>
        <v>17.241895342779902</v>
      </c>
      <c r="K58" s="120">
        <f t="shared" si="8"/>
        <v>17.267924587946695</v>
      </c>
      <c r="L58" s="120">
        <f t="shared" si="8"/>
        <v>16.170000000000002</v>
      </c>
      <c r="M58" s="120">
        <f t="shared" si="8"/>
        <v>16.085359650208645</v>
      </c>
      <c r="N58" s="120">
        <f t="shared" si="8"/>
        <v>16.092102171097622</v>
      </c>
      <c r="O58" s="120">
        <f t="shared" si="8"/>
        <v>16.112112613163365</v>
      </c>
      <c r="P58" s="121">
        <f>(G58-B58)/B58</f>
        <v>8.8359824592637304E-3</v>
      </c>
      <c r="Q58" s="121">
        <f>(O58-B58)/B58</f>
        <v>-4.7234623553739426E-2</v>
      </c>
    </row>
    <row r="59" spans="1:19" x14ac:dyDescent="0.25">
      <c r="A59" s="66" t="s">
        <v>44</v>
      </c>
      <c r="B59" s="123">
        <f>B32/B43</f>
        <v>0.58469701373357408</v>
      </c>
      <c r="C59" s="123">
        <f t="shared" ref="C59:G59" si="9">C32/C43</f>
        <v>0.5834388806860461</v>
      </c>
      <c r="D59" s="123">
        <f t="shared" si="9"/>
        <v>0.58429081339704059</v>
      </c>
      <c r="E59" s="123">
        <f t="shared" si="9"/>
        <v>0.58681348201762495</v>
      </c>
      <c r="F59" s="123">
        <f t="shared" si="9"/>
        <v>0.59029478992920292</v>
      </c>
      <c r="G59" s="123">
        <f t="shared" si="9"/>
        <v>0.58816805289382068</v>
      </c>
      <c r="H59" s="123">
        <f t="shared" ref="H59:O60" si="10">H32/H43</f>
        <v>0.58798382831267615</v>
      </c>
      <c r="I59" s="123">
        <f t="shared" si="10"/>
        <v>0.58744555000045806</v>
      </c>
      <c r="J59" s="123">
        <f t="shared" si="10"/>
        <v>0.58781590192341715</v>
      </c>
      <c r="K59" s="123">
        <f t="shared" si="10"/>
        <v>0.58828250374271507</v>
      </c>
      <c r="L59" s="123">
        <f t="shared" si="10"/>
        <v>0.58896643727658005</v>
      </c>
      <c r="M59" s="123">
        <f t="shared" si="10"/>
        <v>0.58862244653133999</v>
      </c>
      <c r="N59" s="123">
        <f t="shared" si="10"/>
        <v>0.58628334486269562</v>
      </c>
      <c r="O59" s="123">
        <f t="shared" si="10"/>
        <v>0.58808717155856594</v>
      </c>
      <c r="P59" s="124">
        <f>(G59-B59)/B59</f>
        <v>5.9364749241360652E-3</v>
      </c>
      <c r="Q59" s="124">
        <f>(O59-B59)/B59</f>
        <v>5.79814458661941E-3</v>
      </c>
      <c r="S59" s="66" t="s">
        <v>45</v>
      </c>
    </row>
    <row r="60" spans="1:19" ht="15.75" thickBot="1" x14ac:dyDescent="0.3">
      <c r="A60" s="110" t="s">
        <v>55</v>
      </c>
      <c r="B60" s="111">
        <f>B34/B47</f>
        <v>0.3</v>
      </c>
      <c r="C60" s="111">
        <f t="shared" ref="C60:N60" si="11">C34/C47</f>
        <v>0.3</v>
      </c>
      <c r="D60" s="111">
        <f t="shared" si="11"/>
        <v>0.3</v>
      </c>
      <c r="E60" s="111">
        <f t="shared" si="11"/>
        <v>0.3</v>
      </c>
      <c r="F60" s="111">
        <f t="shared" si="11"/>
        <v>0.29999999999999993</v>
      </c>
      <c r="G60" s="111">
        <f t="shared" si="11"/>
        <v>0.3</v>
      </c>
      <c r="H60" s="111">
        <f t="shared" si="11"/>
        <v>0.3</v>
      </c>
      <c r="I60" s="111">
        <f t="shared" si="11"/>
        <v>0.3</v>
      </c>
      <c r="J60" s="111">
        <f t="shared" si="11"/>
        <v>0.3</v>
      </c>
      <c r="K60" s="111">
        <f t="shared" si="11"/>
        <v>0.3</v>
      </c>
      <c r="L60" s="111">
        <f t="shared" si="11"/>
        <v>0.3</v>
      </c>
      <c r="M60" s="111">
        <f t="shared" si="11"/>
        <v>0.3</v>
      </c>
      <c r="N60" s="111">
        <f t="shared" si="11"/>
        <v>0.3</v>
      </c>
      <c r="O60" s="111">
        <f t="shared" si="10"/>
        <v>0.86316262601300286</v>
      </c>
      <c r="P60" s="112">
        <f>(G60-B60)/B60</f>
        <v>0</v>
      </c>
      <c r="Q60" s="112">
        <f>(O60-B60)/B60</f>
        <v>1.8772087533766766</v>
      </c>
    </row>
  </sheetData>
  <mergeCells count="12">
    <mergeCell ref="P40:P41"/>
    <mergeCell ref="Q40:Q41"/>
    <mergeCell ref="P56:P57"/>
    <mergeCell ref="Q56:Q57"/>
    <mergeCell ref="B40:O40"/>
    <mergeCell ref="B56:O56"/>
    <mergeCell ref="P16:P17"/>
    <mergeCell ref="Q16:Q17"/>
    <mergeCell ref="P27:P28"/>
    <mergeCell ref="Q27:Q28"/>
    <mergeCell ref="B27:O27"/>
    <mergeCell ref="B16:O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1.5</vt:lpstr>
      <vt:lpstr>B2DS</vt:lpstr>
      <vt:lpstr>BAU</vt:lpstr>
      <vt:lpstr>Historical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</dc:creator>
  <cp:lastModifiedBy>Marlen Bertram</cp:lastModifiedBy>
  <dcterms:created xsi:type="dcterms:W3CDTF">2021-09-24T09:14:11Z</dcterms:created>
  <dcterms:modified xsi:type="dcterms:W3CDTF">2022-11-17T16:09:35Z</dcterms:modified>
</cp:coreProperties>
</file>